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os.aasouza\Documents\A N A L I S E   L I C I T A C O E S\GHP RETROFIT AR CONDICIONADO 2025\"/>
    </mc:Choice>
  </mc:AlternateContent>
  <xr:revisionPtr revIDLastSave="0" documentId="8_{C6EF4BAA-D2BB-4333-AA85-7CAAED214BA0}" xr6:coauthVersionLast="47" xr6:coauthVersionMax="47" xr10:uidLastSave="{00000000-0000-0000-0000-000000000000}"/>
  <bookViews>
    <workbookView xWindow="8925" yWindow="165" windowWidth="17985" windowHeight="12795" xr2:uid="{361F7469-C43A-43A2-9118-8C5DA8FC1723}"/>
  </bookViews>
  <sheets>
    <sheet name="AR GHP" sheetId="1" r:id="rId1"/>
  </sheets>
  <definedNames>
    <definedName name="_xlnm._FilterDatabase" localSheetId="0" hidden="1">'AR GHP'!$B$10:$J$387</definedName>
    <definedName name="_xlnm.Print_Area" localSheetId="0">'AR GHP'!$A$1:$J$387</definedName>
    <definedName name="F">#REF!</definedName>
    <definedName name="_xlnm.Print_Titles" localSheetId="0">'AR GHP'!$1:$9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J31" i="1"/>
  <c r="J32" i="1"/>
  <c r="J33" i="1"/>
  <c r="I30" i="1"/>
  <c r="I31" i="1"/>
  <c r="I32" i="1"/>
  <c r="I33" i="1"/>
  <c r="I34" i="1"/>
  <c r="J34" i="1" s="1"/>
  <c r="I35" i="1"/>
  <c r="J35" i="1" s="1"/>
  <c r="G30" i="1"/>
  <c r="G31" i="1"/>
  <c r="G32" i="1"/>
  <c r="G33" i="1"/>
  <c r="G34" i="1"/>
  <c r="G35" i="1"/>
  <c r="I387" i="1"/>
  <c r="G387" i="1"/>
  <c r="I383" i="1"/>
  <c r="J383" i="1" s="1"/>
  <c r="I382" i="1"/>
  <c r="G382" i="1"/>
  <c r="I381" i="1"/>
  <c r="G381" i="1"/>
  <c r="I380" i="1"/>
  <c r="G380" i="1"/>
  <c r="I378" i="1"/>
  <c r="G378" i="1"/>
  <c r="I376" i="1"/>
  <c r="G376" i="1"/>
  <c r="I375" i="1"/>
  <c r="G375" i="1"/>
  <c r="I371" i="1"/>
  <c r="G371" i="1"/>
  <c r="I370" i="1"/>
  <c r="G370" i="1"/>
  <c r="I369" i="1"/>
  <c r="G369" i="1"/>
  <c r="I368" i="1"/>
  <c r="G368" i="1"/>
  <c r="I366" i="1"/>
  <c r="G366" i="1"/>
  <c r="I365" i="1"/>
  <c r="G365" i="1"/>
  <c r="I364" i="1"/>
  <c r="G364" i="1"/>
  <c r="I363" i="1"/>
  <c r="G363" i="1"/>
  <c r="I362" i="1"/>
  <c r="G362" i="1"/>
  <c r="I361" i="1"/>
  <c r="G361" i="1"/>
  <c r="I359" i="1"/>
  <c r="G359" i="1"/>
  <c r="E358" i="1"/>
  <c r="I358" i="1" s="1"/>
  <c r="E357" i="1"/>
  <c r="G357" i="1" s="1"/>
  <c r="E356" i="1"/>
  <c r="I356" i="1" s="1"/>
  <c r="E355" i="1"/>
  <c r="G355" i="1" s="1"/>
  <c r="E354" i="1"/>
  <c r="I354" i="1" s="1"/>
  <c r="E353" i="1"/>
  <c r="G353" i="1" s="1"/>
  <c r="E352" i="1"/>
  <c r="I352" i="1" s="1"/>
  <c r="E351" i="1"/>
  <c r="G351" i="1" s="1"/>
  <c r="E350" i="1"/>
  <c r="I350" i="1" s="1"/>
  <c r="E349" i="1"/>
  <c r="G349" i="1" s="1"/>
  <c r="I348" i="1"/>
  <c r="G348" i="1"/>
  <c r="I347" i="1"/>
  <c r="G347" i="1"/>
  <c r="I345" i="1"/>
  <c r="G345" i="1"/>
  <c r="I344" i="1"/>
  <c r="G344" i="1"/>
  <c r="I343" i="1"/>
  <c r="G343" i="1"/>
  <c r="I342" i="1"/>
  <c r="G342" i="1"/>
  <c r="I341" i="1"/>
  <c r="G341" i="1"/>
  <c r="I340" i="1"/>
  <c r="G340" i="1"/>
  <c r="I339" i="1"/>
  <c r="G339" i="1"/>
  <c r="I338" i="1"/>
  <c r="G338" i="1"/>
  <c r="I337" i="1"/>
  <c r="G337" i="1"/>
  <c r="I336" i="1"/>
  <c r="G336" i="1"/>
  <c r="I335" i="1"/>
  <c r="G335" i="1"/>
  <c r="I334" i="1"/>
  <c r="G334" i="1"/>
  <c r="I332" i="1"/>
  <c r="G332" i="1"/>
  <c r="E331" i="1"/>
  <c r="I331" i="1" s="1"/>
  <c r="E330" i="1"/>
  <c r="I330" i="1" s="1"/>
  <c r="I329" i="1"/>
  <c r="G329" i="1"/>
  <c r="I327" i="1"/>
  <c r="G327" i="1"/>
  <c r="E326" i="1"/>
  <c r="I326" i="1" s="1"/>
  <c r="I325" i="1"/>
  <c r="G325" i="1"/>
  <c r="I324" i="1"/>
  <c r="G324" i="1"/>
  <c r="I322" i="1"/>
  <c r="G322" i="1"/>
  <c r="I321" i="1"/>
  <c r="I319" i="1" s="1"/>
  <c r="G321" i="1"/>
  <c r="G319" i="1" s="1"/>
  <c r="I320" i="1"/>
  <c r="G320" i="1"/>
  <c r="I318" i="1"/>
  <c r="G318" i="1"/>
  <c r="I317" i="1"/>
  <c r="G317" i="1"/>
  <c r="I316" i="1"/>
  <c r="G316" i="1"/>
  <c r="I315" i="1"/>
  <c r="G315" i="1"/>
  <c r="I314" i="1"/>
  <c r="G314" i="1"/>
  <c r="I313" i="1"/>
  <c r="G313" i="1"/>
  <c r="I312" i="1"/>
  <c r="G312" i="1"/>
  <c r="I311" i="1"/>
  <c r="G311" i="1"/>
  <c r="I310" i="1"/>
  <c r="G310" i="1"/>
  <c r="I309" i="1"/>
  <c r="G309" i="1"/>
  <c r="I308" i="1"/>
  <c r="G308" i="1"/>
  <c r="I307" i="1"/>
  <c r="G307" i="1"/>
  <c r="I306" i="1"/>
  <c r="G306" i="1"/>
  <c r="I304" i="1"/>
  <c r="G304" i="1"/>
  <c r="I303" i="1"/>
  <c r="G303" i="1"/>
  <c r="I302" i="1"/>
  <c r="G302" i="1"/>
  <c r="I300" i="1"/>
  <c r="G300" i="1"/>
  <c r="I299" i="1"/>
  <c r="G299" i="1"/>
  <c r="I298" i="1"/>
  <c r="G298" i="1"/>
  <c r="I297" i="1"/>
  <c r="G297" i="1"/>
  <c r="I296" i="1"/>
  <c r="G296" i="1"/>
  <c r="I295" i="1"/>
  <c r="G295" i="1"/>
  <c r="I294" i="1"/>
  <c r="G294" i="1"/>
  <c r="I293" i="1"/>
  <c r="G293" i="1"/>
  <c r="I292" i="1"/>
  <c r="G292" i="1"/>
  <c r="I291" i="1"/>
  <c r="G291" i="1"/>
  <c r="I290" i="1"/>
  <c r="G290" i="1"/>
  <c r="I289" i="1"/>
  <c r="G289" i="1"/>
  <c r="I288" i="1"/>
  <c r="G288" i="1"/>
  <c r="I287" i="1"/>
  <c r="G287" i="1"/>
  <c r="I286" i="1"/>
  <c r="G286" i="1"/>
  <c r="I285" i="1"/>
  <c r="G285" i="1"/>
  <c r="I284" i="1"/>
  <c r="G284" i="1"/>
  <c r="I282" i="1"/>
  <c r="G282" i="1"/>
  <c r="I281" i="1"/>
  <c r="G281" i="1"/>
  <c r="I280" i="1"/>
  <c r="G280" i="1"/>
  <c r="I279" i="1"/>
  <c r="G279" i="1"/>
  <c r="I278" i="1"/>
  <c r="G278" i="1"/>
  <c r="I277" i="1"/>
  <c r="G277" i="1"/>
  <c r="I276" i="1"/>
  <c r="G276" i="1"/>
  <c r="I275" i="1"/>
  <c r="G275" i="1"/>
  <c r="I274" i="1"/>
  <c r="G274" i="1"/>
  <c r="I273" i="1"/>
  <c r="G273" i="1"/>
  <c r="I272" i="1"/>
  <c r="G272" i="1"/>
  <c r="I271" i="1"/>
  <c r="G271" i="1"/>
  <c r="I270" i="1"/>
  <c r="G270" i="1"/>
  <c r="I269" i="1"/>
  <c r="G269" i="1"/>
  <c r="I268" i="1"/>
  <c r="G268" i="1"/>
  <c r="I267" i="1"/>
  <c r="G267" i="1"/>
  <c r="I266" i="1"/>
  <c r="G266" i="1"/>
  <c r="I265" i="1"/>
  <c r="G265" i="1"/>
  <c r="I264" i="1"/>
  <c r="G264" i="1"/>
  <c r="I263" i="1"/>
  <c r="G263" i="1"/>
  <c r="I262" i="1"/>
  <c r="G262" i="1"/>
  <c r="I261" i="1"/>
  <c r="G261" i="1"/>
  <c r="I260" i="1"/>
  <c r="G260" i="1"/>
  <c r="I259" i="1"/>
  <c r="G259" i="1"/>
  <c r="I258" i="1"/>
  <c r="G258" i="1"/>
  <c r="I257" i="1"/>
  <c r="G257" i="1"/>
  <c r="I256" i="1"/>
  <c r="G256" i="1"/>
  <c r="I255" i="1"/>
  <c r="G255" i="1"/>
  <c r="I254" i="1"/>
  <c r="G254" i="1"/>
  <c r="I253" i="1"/>
  <c r="G253" i="1"/>
  <c r="I252" i="1"/>
  <c r="G252" i="1"/>
  <c r="I251" i="1"/>
  <c r="G251" i="1"/>
  <c r="I250" i="1"/>
  <c r="G250" i="1"/>
  <c r="I249" i="1"/>
  <c r="G249" i="1"/>
  <c r="I248" i="1"/>
  <c r="G248" i="1"/>
  <c r="I247" i="1"/>
  <c r="G247" i="1"/>
  <c r="I246" i="1"/>
  <c r="G246" i="1"/>
  <c r="I245" i="1"/>
  <c r="G245" i="1"/>
  <c r="I244" i="1"/>
  <c r="G244" i="1"/>
  <c r="I243" i="1"/>
  <c r="G243" i="1"/>
  <c r="J243" i="1" s="1"/>
  <c r="I242" i="1"/>
  <c r="G242" i="1"/>
  <c r="I241" i="1"/>
  <c r="G241" i="1"/>
  <c r="I240" i="1"/>
  <c r="G240" i="1"/>
  <c r="I239" i="1"/>
  <c r="G239" i="1"/>
  <c r="I238" i="1"/>
  <c r="G238" i="1"/>
  <c r="I237" i="1"/>
  <c r="G237" i="1"/>
  <c r="I236" i="1"/>
  <c r="G236" i="1"/>
  <c r="I235" i="1"/>
  <c r="G235" i="1"/>
  <c r="I234" i="1"/>
  <c r="G234" i="1"/>
  <c r="J234" i="1" s="1"/>
  <c r="I233" i="1"/>
  <c r="G233" i="1"/>
  <c r="J233" i="1" s="1"/>
  <c r="I232" i="1"/>
  <c r="G232" i="1"/>
  <c r="I231" i="1"/>
  <c r="G231" i="1"/>
  <c r="I230" i="1"/>
  <c r="G230" i="1"/>
  <c r="I229" i="1"/>
  <c r="G229" i="1"/>
  <c r="I228" i="1"/>
  <c r="G228" i="1"/>
  <c r="I227" i="1"/>
  <c r="G227" i="1"/>
  <c r="I226" i="1"/>
  <c r="G226" i="1"/>
  <c r="I225" i="1"/>
  <c r="G225" i="1"/>
  <c r="J225" i="1" s="1"/>
  <c r="I224" i="1"/>
  <c r="G224" i="1"/>
  <c r="I223" i="1"/>
  <c r="G223" i="1"/>
  <c r="I222" i="1"/>
  <c r="G222" i="1"/>
  <c r="I221" i="1"/>
  <c r="G221" i="1"/>
  <c r="I220" i="1"/>
  <c r="G220" i="1"/>
  <c r="I219" i="1"/>
  <c r="G219" i="1"/>
  <c r="I218" i="1"/>
  <c r="G218" i="1"/>
  <c r="I217" i="1"/>
  <c r="G217" i="1"/>
  <c r="I216" i="1"/>
  <c r="G216" i="1"/>
  <c r="I215" i="1"/>
  <c r="G215" i="1"/>
  <c r="I214" i="1"/>
  <c r="G214" i="1"/>
  <c r="I213" i="1"/>
  <c r="G213" i="1"/>
  <c r="I212" i="1"/>
  <c r="G212" i="1"/>
  <c r="I211" i="1"/>
  <c r="G211" i="1"/>
  <c r="I210" i="1"/>
  <c r="G210" i="1"/>
  <c r="J210" i="1" s="1"/>
  <c r="I209" i="1"/>
  <c r="G209" i="1"/>
  <c r="I208" i="1"/>
  <c r="G208" i="1"/>
  <c r="I207" i="1"/>
  <c r="G207" i="1"/>
  <c r="I206" i="1"/>
  <c r="G206" i="1"/>
  <c r="I205" i="1"/>
  <c r="G205" i="1"/>
  <c r="I204" i="1"/>
  <c r="G204" i="1"/>
  <c r="I203" i="1"/>
  <c r="G203" i="1"/>
  <c r="I202" i="1"/>
  <c r="G202" i="1"/>
  <c r="I201" i="1"/>
  <c r="G201" i="1"/>
  <c r="I200" i="1"/>
  <c r="G200" i="1"/>
  <c r="I199" i="1"/>
  <c r="G199" i="1"/>
  <c r="I198" i="1"/>
  <c r="G198" i="1"/>
  <c r="I197" i="1"/>
  <c r="G197" i="1"/>
  <c r="I196" i="1"/>
  <c r="G196" i="1"/>
  <c r="I195" i="1"/>
  <c r="G195" i="1"/>
  <c r="I194" i="1"/>
  <c r="G194" i="1"/>
  <c r="I193" i="1"/>
  <c r="G193" i="1"/>
  <c r="I192" i="1"/>
  <c r="G192" i="1"/>
  <c r="I190" i="1"/>
  <c r="G190" i="1"/>
  <c r="I189" i="1"/>
  <c r="G189" i="1"/>
  <c r="I188" i="1"/>
  <c r="G188" i="1"/>
  <c r="I187" i="1"/>
  <c r="G187" i="1"/>
  <c r="I186" i="1"/>
  <c r="G186" i="1"/>
  <c r="I185" i="1"/>
  <c r="G185" i="1"/>
  <c r="I184" i="1"/>
  <c r="G184" i="1"/>
  <c r="I183" i="1"/>
  <c r="G183" i="1"/>
  <c r="I182" i="1"/>
  <c r="G182" i="1"/>
  <c r="I181" i="1"/>
  <c r="G181" i="1"/>
  <c r="I180" i="1"/>
  <c r="G180" i="1"/>
  <c r="I179" i="1"/>
  <c r="G179" i="1"/>
  <c r="I178" i="1"/>
  <c r="G178" i="1"/>
  <c r="I177" i="1"/>
  <c r="G177" i="1"/>
  <c r="I176" i="1"/>
  <c r="G176" i="1"/>
  <c r="I175" i="1"/>
  <c r="G175" i="1"/>
  <c r="I174" i="1"/>
  <c r="G174" i="1"/>
  <c r="I173" i="1"/>
  <c r="G173" i="1"/>
  <c r="I172" i="1"/>
  <c r="G172" i="1"/>
  <c r="I171" i="1"/>
  <c r="G171" i="1"/>
  <c r="I170" i="1"/>
  <c r="G170" i="1"/>
  <c r="I168" i="1"/>
  <c r="G168" i="1"/>
  <c r="I167" i="1"/>
  <c r="G167" i="1"/>
  <c r="I166" i="1"/>
  <c r="G166" i="1"/>
  <c r="I165" i="1"/>
  <c r="G165" i="1"/>
  <c r="I164" i="1"/>
  <c r="G164" i="1"/>
  <c r="I163" i="1"/>
  <c r="G163" i="1"/>
  <c r="I162" i="1"/>
  <c r="G162" i="1"/>
  <c r="I161" i="1"/>
  <c r="G161" i="1"/>
  <c r="I160" i="1"/>
  <c r="G160" i="1"/>
  <c r="I159" i="1"/>
  <c r="G159" i="1"/>
  <c r="I158" i="1"/>
  <c r="G158" i="1"/>
  <c r="I157" i="1"/>
  <c r="G157" i="1"/>
  <c r="I156" i="1"/>
  <c r="G156" i="1"/>
  <c r="I155" i="1"/>
  <c r="G155" i="1"/>
  <c r="I154" i="1"/>
  <c r="G154" i="1"/>
  <c r="I153" i="1"/>
  <c r="G153" i="1"/>
  <c r="I152" i="1"/>
  <c r="G152" i="1"/>
  <c r="I151" i="1"/>
  <c r="G151" i="1"/>
  <c r="I150" i="1"/>
  <c r="G150" i="1"/>
  <c r="I149" i="1"/>
  <c r="G149" i="1"/>
  <c r="I148" i="1"/>
  <c r="G148" i="1"/>
  <c r="I147" i="1"/>
  <c r="G147" i="1"/>
  <c r="I146" i="1"/>
  <c r="G146" i="1"/>
  <c r="I145" i="1"/>
  <c r="G145" i="1"/>
  <c r="I144" i="1"/>
  <c r="G144" i="1"/>
  <c r="I143" i="1"/>
  <c r="G143" i="1"/>
  <c r="I142" i="1"/>
  <c r="G142" i="1"/>
  <c r="I141" i="1"/>
  <c r="G141" i="1"/>
  <c r="I140" i="1"/>
  <c r="G140" i="1"/>
  <c r="I139" i="1"/>
  <c r="G139" i="1"/>
  <c r="I138" i="1"/>
  <c r="G138" i="1"/>
  <c r="I137" i="1"/>
  <c r="G137" i="1"/>
  <c r="I136" i="1"/>
  <c r="G136" i="1"/>
  <c r="I135" i="1"/>
  <c r="G135" i="1"/>
  <c r="I134" i="1"/>
  <c r="G134" i="1"/>
  <c r="I133" i="1"/>
  <c r="G133" i="1"/>
  <c r="I132" i="1"/>
  <c r="G132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24" i="1"/>
  <c r="G124" i="1"/>
  <c r="I123" i="1"/>
  <c r="G123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J109" i="1" s="1"/>
  <c r="I108" i="1"/>
  <c r="G108" i="1"/>
  <c r="I107" i="1"/>
  <c r="G107" i="1"/>
  <c r="I106" i="1"/>
  <c r="G106" i="1"/>
  <c r="I105" i="1"/>
  <c r="G105" i="1"/>
  <c r="I104" i="1"/>
  <c r="G104" i="1"/>
  <c r="I103" i="1"/>
  <c r="G103" i="1"/>
  <c r="J103" i="1" s="1"/>
  <c r="I102" i="1"/>
  <c r="G102" i="1"/>
  <c r="I101" i="1"/>
  <c r="G101" i="1"/>
  <c r="I100" i="1"/>
  <c r="G100" i="1"/>
  <c r="I99" i="1"/>
  <c r="G99" i="1"/>
  <c r="J99" i="1" s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J68" i="1" s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1" i="1"/>
  <c r="G41" i="1"/>
  <c r="I40" i="1"/>
  <c r="G40" i="1"/>
  <c r="I39" i="1"/>
  <c r="G39" i="1"/>
  <c r="I38" i="1"/>
  <c r="G38" i="1"/>
  <c r="I29" i="1"/>
  <c r="G29" i="1"/>
  <c r="I26" i="1"/>
  <c r="G26" i="1"/>
  <c r="I23" i="1"/>
  <c r="G23" i="1"/>
  <c r="I22" i="1"/>
  <c r="G22" i="1"/>
  <c r="I19" i="1"/>
  <c r="G19" i="1"/>
  <c r="I18" i="1"/>
  <c r="G18" i="1"/>
  <c r="I15" i="1"/>
  <c r="G15" i="1"/>
  <c r="I14" i="1"/>
  <c r="G14" i="1"/>
  <c r="J107" i="1" l="1"/>
  <c r="J241" i="1"/>
  <c r="J120" i="1"/>
  <c r="J132" i="1"/>
  <c r="J317" i="1"/>
  <c r="J202" i="1"/>
  <c r="J226" i="1"/>
  <c r="J122" i="1"/>
  <c r="J134" i="1"/>
  <c r="J320" i="1"/>
  <c r="J285" i="1"/>
  <c r="J311" i="1"/>
  <c r="J325" i="1"/>
  <c r="J327" i="1"/>
  <c r="I351" i="1"/>
  <c r="G352" i="1"/>
  <c r="J352" i="1" s="1"/>
  <c r="J368" i="1"/>
  <c r="J148" i="1"/>
  <c r="J309" i="1"/>
  <c r="J113" i="1"/>
  <c r="J161" i="1"/>
  <c r="J174" i="1"/>
  <c r="G354" i="1"/>
  <c r="J354" i="1" s="1"/>
  <c r="G358" i="1"/>
  <c r="J358" i="1" s="1"/>
  <c r="J128" i="1"/>
  <c r="J152" i="1"/>
  <c r="J165" i="1"/>
  <c r="J361" i="1"/>
  <c r="J118" i="1"/>
  <c r="J332" i="1"/>
  <c r="J218" i="1"/>
  <c r="J242" i="1"/>
  <c r="J145" i="1"/>
  <c r="J133" i="1"/>
  <c r="J157" i="1"/>
  <c r="J245" i="1"/>
  <c r="J253" i="1"/>
  <c r="J286" i="1"/>
  <c r="J294" i="1"/>
  <c r="G326" i="1"/>
  <c r="J326" i="1" s="1"/>
  <c r="G331" i="1"/>
  <c r="J331" i="1" s="1"/>
  <c r="I349" i="1"/>
  <c r="J322" i="1"/>
  <c r="I353" i="1"/>
  <c r="I355" i="1"/>
  <c r="J355" i="1" s="1"/>
  <c r="I357" i="1"/>
  <c r="J357" i="1" s="1"/>
  <c r="J251" i="1"/>
  <c r="J259" i="1"/>
  <c r="J267" i="1"/>
  <c r="J271" i="1"/>
  <c r="J275" i="1"/>
  <c r="J310" i="1"/>
  <c r="J318" i="1"/>
  <c r="G356" i="1"/>
  <c r="J356" i="1" s="1"/>
  <c r="G367" i="1"/>
  <c r="J19" i="1"/>
  <c r="J29" i="1"/>
  <c r="J38" i="1"/>
  <c r="J89" i="1"/>
  <c r="J97" i="1"/>
  <c r="J101" i="1"/>
  <c r="J105" i="1"/>
  <c r="J153" i="1"/>
  <c r="J170" i="1"/>
  <c r="J194" i="1"/>
  <c r="J274" i="1"/>
  <c r="J336" i="1"/>
  <c r="G374" i="1"/>
  <c r="J14" i="1"/>
  <c r="J22" i="1"/>
  <c r="J39" i="1"/>
  <c r="J53" i="1"/>
  <c r="J57" i="1"/>
  <c r="J61" i="1"/>
  <c r="J69" i="1"/>
  <c r="J90" i="1"/>
  <c r="J195" i="1"/>
  <c r="J203" i="1"/>
  <c r="J207" i="1"/>
  <c r="J219" i="1"/>
  <c r="J292" i="1"/>
  <c r="J345" i="1"/>
  <c r="J359" i="1"/>
  <c r="J15" i="1"/>
  <c r="J95" i="1"/>
  <c r="J115" i="1"/>
  <c r="J119" i="1"/>
  <c r="J123" i="1"/>
  <c r="J131" i="1"/>
  <c r="J135" i="1"/>
  <c r="J143" i="1"/>
  <c r="J147" i="1"/>
  <c r="J151" i="1"/>
  <c r="J163" i="1"/>
  <c r="J196" i="1"/>
  <c r="J200" i="1"/>
  <c r="J204" i="1"/>
  <c r="J216" i="1"/>
  <c r="J220" i="1"/>
  <c r="J224" i="1"/>
  <c r="J232" i="1"/>
  <c r="J236" i="1"/>
  <c r="J307" i="1"/>
  <c r="J315" i="1"/>
  <c r="J18" i="1"/>
  <c r="J26" i="1"/>
  <c r="J41" i="1"/>
  <c r="J51" i="1"/>
  <c r="J55" i="1"/>
  <c r="J104" i="1"/>
  <c r="J108" i="1"/>
  <c r="J265" i="1"/>
  <c r="J273" i="1"/>
  <c r="J343" i="1"/>
  <c r="J366" i="1"/>
  <c r="J387" i="1"/>
  <c r="J180" i="1"/>
  <c r="J184" i="1"/>
  <c r="J197" i="1"/>
  <c r="J201" i="1"/>
  <c r="J209" i="1"/>
  <c r="J217" i="1"/>
  <c r="J52" i="1"/>
  <c r="J60" i="1"/>
  <c r="J76" i="1"/>
  <c r="J84" i="1"/>
  <c r="J93" i="1"/>
  <c r="J249" i="1"/>
  <c r="I374" i="1"/>
  <c r="J125" i="1"/>
  <c r="J141" i="1"/>
  <c r="J250" i="1"/>
  <c r="J258" i="1"/>
  <c r="J281" i="1"/>
  <c r="J290" i="1"/>
  <c r="J298" i="1"/>
  <c r="J308" i="1"/>
  <c r="J316" i="1"/>
  <c r="J339" i="1"/>
  <c r="J186" i="1"/>
  <c r="J211" i="1"/>
  <c r="J266" i="1"/>
  <c r="J23" i="1"/>
  <c r="J40" i="1"/>
  <c r="J50" i="1"/>
  <c r="J62" i="1"/>
  <c r="J66" i="1"/>
  <c r="J82" i="1"/>
  <c r="J91" i="1"/>
  <c r="J282" i="1"/>
  <c r="J291" i="1"/>
  <c r="J299" i="1"/>
  <c r="J380" i="1"/>
  <c r="J121" i="1"/>
  <c r="J54" i="1"/>
  <c r="J98" i="1"/>
  <c r="J102" i="1"/>
  <c r="J149" i="1"/>
  <c r="J181" i="1"/>
  <c r="J185" i="1"/>
  <c r="J213" i="1"/>
  <c r="J221" i="1"/>
  <c r="J229" i="1"/>
  <c r="J237" i="1"/>
  <c r="J264" i="1"/>
  <c r="J268" i="1"/>
  <c r="J300" i="1"/>
  <c r="J337" i="1"/>
  <c r="J341" i="1"/>
  <c r="J363" i="1"/>
  <c r="J65" i="1"/>
  <c r="J129" i="1"/>
  <c r="J248" i="1"/>
  <c r="J284" i="1"/>
  <c r="J344" i="1"/>
  <c r="J70" i="1"/>
  <c r="J78" i="1"/>
  <c r="J87" i="1"/>
  <c r="J164" i="1"/>
  <c r="J146" i="1"/>
  <c r="J150" i="1"/>
  <c r="J178" i="1"/>
  <c r="J182" i="1"/>
  <c r="J261" i="1"/>
  <c r="J269" i="1"/>
  <c r="J297" i="1"/>
  <c r="J302" i="1"/>
  <c r="J338" i="1"/>
  <c r="J364" i="1"/>
  <c r="J160" i="1"/>
  <c r="J71" i="1"/>
  <c r="J75" i="1"/>
  <c r="J83" i="1"/>
  <c r="J88" i="1"/>
  <c r="J162" i="1"/>
  <c r="J166" i="1"/>
  <c r="J190" i="1"/>
  <c r="J277" i="1"/>
  <c r="J81" i="1"/>
  <c r="J137" i="1"/>
  <c r="J168" i="1"/>
  <c r="J205" i="1"/>
  <c r="J252" i="1"/>
  <c r="J48" i="1"/>
  <c r="J56" i="1"/>
  <c r="J96" i="1"/>
  <c r="J100" i="1"/>
  <c r="J175" i="1"/>
  <c r="J179" i="1"/>
  <c r="J223" i="1"/>
  <c r="J227" i="1"/>
  <c r="J231" i="1"/>
  <c r="J235" i="1"/>
  <c r="J239" i="1"/>
  <c r="J303" i="1"/>
  <c r="J370" i="1"/>
  <c r="J378" i="1"/>
  <c r="J117" i="1"/>
  <c r="J64" i="1"/>
  <c r="J72" i="1"/>
  <c r="J80" i="1"/>
  <c r="G360" i="1"/>
  <c r="J59" i="1"/>
  <c r="J73" i="1"/>
  <c r="J77" i="1"/>
  <c r="J92" i="1"/>
  <c r="J106" i="1"/>
  <c r="J124" i="1"/>
  <c r="J138" i="1"/>
  <c r="J156" i="1"/>
  <c r="J167" i="1"/>
  <c r="J171" i="1"/>
  <c r="J189" i="1"/>
  <c r="J208" i="1"/>
  <c r="J215" i="1"/>
  <c r="J222" i="1"/>
  <c r="J240" i="1"/>
  <c r="J247" i="1"/>
  <c r="J254" i="1"/>
  <c r="J272" i="1"/>
  <c r="J279" i="1"/>
  <c r="J287" i="1"/>
  <c r="J314" i="1"/>
  <c r="J324" i="1"/>
  <c r="G333" i="1"/>
  <c r="J376" i="1"/>
  <c r="J381" i="1"/>
  <c r="J63" i="1"/>
  <c r="J74" i="1"/>
  <c r="J110" i="1"/>
  <c r="J139" i="1"/>
  <c r="J142" i="1"/>
  <c r="J172" i="1"/>
  <c r="J212" i="1"/>
  <c r="J244" i="1"/>
  <c r="J276" i="1"/>
  <c r="I360" i="1"/>
  <c r="J371" i="1"/>
  <c r="I45" i="1"/>
  <c r="J67" i="1"/>
  <c r="J86" i="1"/>
  <c r="J111" i="1"/>
  <c r="J114" i="1"/>
  <c r="J176" i="1"/>
  <c r="J198" i="1"/>
  <c r="J230" i="1"/>
  <c r="J255" i="1"/>
  <c r="J262" i="1"/>
  <c r="J280" i="1"/>
  <c r="J288" i="1"/>
  <c r="J295" i="1"/>
  <c r="J329" i="1"/>
  <c r="J334" i="1"/>
  <c r="J382" i="1"/>
  <c r="J136" i="1"/>
  <c r="J183" i="1"/>
  <c r="J94" i="1"/>
  <c r="J140" i="1"/>
  <c r="J154" i="1"/>
  <c r="J173" i="1"/>
  <c r="J187" i="1"/>
  <c r="J199" i="1"/>
  <c r="J206" i="1"/>
  <c r="J238" i="1"/>
  <c r="J256" i="1"/>
  <c r="J263" i="1"/>
  <c r="J270" i="1"/>
  <c r="J289" i="1"/>
  <c r="J296" i="1"/>
  <c r="J304" i="1"/>
  <c r="J312" i="1"/>
  <c r="I333" i="1"/>
  <c r="J342" i="1"/>
  <c r="J347" i="1"/>
  <c r="J58" i="1"/>
  <c r="J79" i="1"/>
  <c r="J112" i="1"/>
  <c r="J126" i="1"/>
  <c r="J144" i="1"/>
  <c r="J155" i="1"/>
  <c r="J158" i="1"/>
  <c r="J177" i="1"/>
  <c r="J188" i="1"/>
  <c r="J192" i="1"/>
  <c r="J228" i="1"/>
  <c r="J257" i="1"/>
  <c r="J260" i="1"/>
  <c r="J293" i="1"/>
  <c r="J335" i="1"/>
  <c r="I367" i="1"/>
  <c r="J375" i="1"/>
  <c r="J116" i="1"/>
  <c r="J127" i="1"/>
  <c r="J130" i="1"/>
  <c r="J159" i="1"/>
  <c r="J193" i="1"/>
  <c r="J214" i="1"/>
  <c r="J246" i="1"/>
  <c r="J278" i="1"/>
  <c r="J306" i="1"/>
  <c r="J313" i="1"/>
  <c r="J340" i="1"/>
  <c r="J348" i="1"/>
  <c r="J365" i="1"/>
  <c r="J351" i="1"/>
  <c r="G10" i="1"/>
  <c r="I10" i="1"/>
  <c r="I323" i="1"/>
  <c r="J349" i="1"/>
  <c r="J362" i="1"/>
  <c r="G305" i="1"/>
  <c r="G45" i="1"/>
  <c r="J49" i="1"/>
  <c r="I305" i="1"/>
  <c r="G350" i="1"/>
  <c r="J350" i="1" s="1"/>
  <c r="J321" i="1"/>
  <c r="J319" i="1" s="1"/>
  <c r="G330" i="1"/>
  <c r="J369" i="1"/>
  <c r="I346" i="1" l="1"/>
  <c r="J353" i="1"/>
  <c r="J346" i="1" s="1"/>
  <c r="G323" i="1"/>
  <c r="J10" i="1"/>
  <c r="I43" i="1"/>
  <c r="I8" i="1" s="1"/>
  <c r="J333" i="1"/>
  <c r="J305" i="1"/>
  <c r="J367" i="1"/>
  <c r="J360" i="1"/>
  <c r="J45" i="1"/>
  <c r="G346" i="1"/>
  <c r="J374" i="1"/>
  <c r="J330" i="1"/>
  <c r="J323" i="1" s="1"/>
  <c r="G43" i="1" l="1"/>
  <c r="G8" i="1" s="1"/>
  <c r="J43" i="1"/>
  <c r="J8" i="1" s="1"/>
</calcChain>
</file>

<file path=xl/sharedStrings.xml><?xml version="1.0" encoding="utf-8"?>
<sst xmlns="http://schemas.openxmlformats.org/spreadsheetml/2006/main" count="994" uniqueCount="671">
  <si>
    <t>SERVIÇO NACIONAL DE APRENDIZAGEM COMERCIAL
Administração Regional do Estado de São Paulo
SERVIÇO DE ENGENHARIA</t>
  </si>
  <si>
    <t xml:space="preserve">Obra: </t>
  </si>
  <si>
    <t>RETROFIT SIST. AR CONDICIONADO -  GHP</t>
  </si>
  <si>
    <t>Data:</t>
  </si>
  <si>
    <t xml:space="preserve">LOCAL: </t>
  </si>
  <si>
    <t>Dr. Otávio de Moura Andrade, s/nº  - Águas de São Pedro -SP</t>
  </si>
  <si>
    <t>BDI %:</t>
  </si>
  <si>
    <t>itens revisados</t>
  </si>
  <si>
    <t xml:space="preserve">Empresa: </t>
  </si>
  <si>
    <t>Leis Sociais %:</t>
  </si>
  <si>
    <t>Cód</t>
  </si>
  <si>
    <t>Descrição</t>
  </si>
  <si>
    <t>Unid</t>
  </si>
  <si>
    <t>Quant</t>
  </si>
  <si>
    <t>Preço Unit</t>
  </si>
  <si>
    <t>TOTAL</t>
  </si>
  <si>
    <t>PREÇOS</t>
  </si>
  <si>
    <t>Material</t>
  </si>
  <si>
    <t>MATERIAL</t>
  </si>
  <si>
    <t>Mão de Obra</t>
  </si>
  <si>
    <t>MÃO DE OBRA</t>
  </si>
  <si>
    <t>TOTAIS</t>
  </si>
  <si>
    <t>1.</t>
  </si>
  <si>
    <t>INSTALAÇÕES ELÉTRICAS / ALIMENTAÇÃO AR CONDICIONADO</t>
  </si>
  <si>
    <t>1.1.1</t>
  </si>
  <si>
    <r>
      <t xml:space="preserve">ELETRODUTOS METÁLICOS </t>
    </r>
    <r>
      <rPr>
        <sz val="8"/>
        <rFont val="Arial"/>
        <family val="2"/>
      </rPr>
      <t>rígidos em ferro galvanizado, eletrolitico com costura, sem rebarba e cantos vivos, semi-pesado, conforme Norma incluindo curvas, luvas, buchas e arruelas, caixas de passagens tipo conduletes em alumínio c/ tampa, arame guia e suportes de fixação de todos os tipos compatíveis com o peso a ser suportado e a posição de fixação, pintura de fundo tipo alquidica e de acabamento em PU, fita 2 cm em cor contrastante para identificação de sistemas à cada 3 m das tubulações, suportes, andaimes para acesso e demais acessórios necessários a funcionalidade do sistema, marca de referência: Daisa, Sansão, Bundy ou outro que atenda o tecnicamente solicitado.</t>
    </r>
  </si>
  <si>
    <t>1.1.1.1</t>
  </si>
  <si>
    <t>m</t>
  </si>
  <si>
    <t>1.1.1.2</t>
  </si>
  <si>
    <t>1.1.1.3</t>
  </si>
  <si>
    <t>1.1.2</t>
  </si>
  <si>
    <r>
      <t xml:space="preserve">ELETRODUTOS EM PVC </t>
    </r>
    <r>
      <rPr>
        <sz val="8"/>
        <rFont val="Arial"/>
        <family val="2"/>
      </rPr>
      <t>(cloreto de polivinila) rígido rosqueáveis e conexões, antichama, classe "B", conforme NBR 6150, incluindo curvas, luvas, buchas e arruelas, conduletes, arame guia e abertura e fechamento de rasgos, andaimes para acesso, suportes e demais acessórios necessários a funcionalidade do sistema, marca de referência Tigre, Fortilit, Tupy o</t>
    </r>
    <r>
      <rPr>
        <b/>
        <sz val="8"/>
        <rFont val="Arial"/>
        <family val="2"/>
      </rPr>
      <t>u ou</t>
    </r>
    <r>
      <rPr>
        <sz val="8"/>
        <rFont val="Arial"/>
        <family val="2"/>
      </rPr>
      <t>tro que atenda o tecnicamente solicitado.</t>
    </r>
  </si>
  <si>
    <t>1.1.2.1</t>
  </si>
  <si>
    <t>1.1.2.2</t>
  </si>
  <si>
    <t>1.1.3</t>
  </si>
  <si>
    <r>
      <t>ELETROCALHA LISA</t>
    </r>
    <r>
      <rPr>
        <sz val="8"/>
        <rFont val="Arial"/>
        <family val="2"/>
      </rPr>
      <t xml:space="preserve"> em chapa de aço SAE 1008/1010, pré zincadas a quente, com revestimento "B" (16 micras por face), chapa 16 mSG, incluindoTampa, curvas, reduções, terminais de fechamento, terminais de derivação, saídas para eletrodutos e perfilados, septo diviso, suportes compatíveis com o peso a ser suportado, pintura das eletrocalhas, andaimes para acesso, suportes e demais acessórios necessários a funcionalidade do sistema em barras de 3 metros da JEA, Mopa ou outro que atenda o tecnicamente solicitado, tipo:</t>
    </r>
  </si>
  <si>
    <t>1.1.3.1</t>
  </si>
  <si>
    <t>1.1.3.2</t>
  </si>
  <si>
    <t>1.1.4</t>
  </si>
  <si>
    <r>
      <t xml:space="preserve">CONDUTORES ELÉTRICOS </t>
    </r>
    <r>
      <rPr>
        <sz val="8"/>
        <rFont val="Arial"/>
        <family val="2"/>
      </rPr>
      <t>em cabos flexíveis em cobre, com isolação PVC 70°C e cobertura em poliolefina, 750V, conforme NBR 13348, incluindo fita isolante, bornes, anilhas, andaimes para acesso e demais acessórios necessários a funcionalidade do sistema. Marcas de referência: Prysmian, Wirex Cable, Ficap ou outro que atenda tecnicamente o solicitado.</t>
    </r>
  </si>
  <si>
    <t>1.1.4.1</t>
  </si>
  <si>
    <t>1.1.5</t>
  </si>
  <si>
    <r>
      <t xml:space="preserve">CONDUTORES ELÉTRICOS </t>
    </r>
    <r>
      <rPr>
        <sz val="8"/>
        <rFont val="Arial"/>
        <family val="2"/>
      </rPr>
      <t>em cabos flexíveis unipolares tipo em cobre, com isolação EPR 90°C e cobertura em poliolefina, 1KV, conforme NBR 13348, incluindo fita isolante, bornes, anilhas, andaimes para acesso e demais acessórios necessários a funcionalidade do sistema</t>
    </r>
    <r>
      <rPr>
        <b/>
        <sz val="8"/>
        <rFont val="Arial"/>
        <family val="2"/>
      </rPr>
      <t xml:space="preserve">. </t>
    </r>
    <r>
      <rPr>
        <sz val="8"/>
        <rFont val="Arial"/>
        <family val="2"/>
      </rPr>
      <t>Marcas de referência: Prysmian, Wirex Cable, Ficap ou outro que atenda tecnicamente o solicitado.</t>
    </r>
  </si>
  <si>
    <t>1.1.5.1</t>
  </si>
  <si>
    <t>1.1.5.2</t>
  </si>
  <si>
    <t>1.1.5.3</t>
  </si>
  <si>
    <t>1.1.5.4</t>
  </si>
  <si>
    <t>1.1.5.5</t>
  </si>
  <si>
    <t>1.1.6</t>
  </si>
  <si>
    <r>
      <t xml:space="preserve">QUADROS ELÉTRICOS, </t>
    </r>
    <r>
      <rPr>
        <sz val="8"/>
        <rFont val="Arial"/>
        <family val="2"/>
      </rPr>
      <t>Comunicação e Comando, conforme NBR 6808, incluindo chaves seccionadora, "DPS", "IDR", disjuntores, barramentos, contatoras, réguas de bornes, fios e cabos, medidor digital, montados em trilhos de engate rápido de 35mm, conforme DIN 50022, com placa de montagem em seu fundo, dimensionados à perfeita ventilação dos componentes elétricos, grau de proteção conforme indicado em projetos, deverão também possuir espaço reserva de no mínimo 20% do total dos circuitos, conter documentação e identificação, sinalização, porta espelho, elementos de manobra e proteção, pintura e todos os demais acessórios necessários a funcionalidade do sistema</t>
    </r>
    <r>
      <rPr>
        <b/>
        <sz val="8"/>
        <rFont val="Arial"/>
        <family val="2"/>
      </rPr>
      <t>.</t>
    </r>
    <r>
      <rPr>
        <sz val="8"/>
        <rFont val="Arial"/>
        <family val="2"/>
      </rPr>
      <t xml:space="preserve"> Marcas de referência: Siemens, Gimmi, Cemar ou outro que atenda tecnicamente o solicitado.</t>
    </r>
  </si>
  <si>
    <t>1.1.6.1</t>
  </si>
  <si>
    <t>Quadro de distribuição de circuitos, em chapa de aço, IP-65, cor Cinza Munsell, para instalação de sobrepor,
conforme tabela do QF-AC-01</t>
  </si>
  <si>
    <t>pç</t>
  </si>
  <si>
    <t>1.1.6.2</t>
  </si>
  <si>
    <t>Quadro de distribuição de circuitos, em chapa de aço, IP-65, cor Cinza Munsell, para instalação de sobrepor, conforme tabela do QF-AC-02</t>
  </si>
  <si>
    <t>1.1.6.3</t>
  </si>
  <si>
    <r>
      <rPr>
        <sz val="8"/>
        <rFont val="Arial"/>
        <family val="2"/>
      </rPr>
      <t>Quadro de distribuição de circuitos, em chapa de aço, IP-65, cor Cinza Munsell, para instalação de sobrepor,
conforme tabela do QF-C-MÁQ.</t>
    </r>
  </si>
  <si>
    <t>2.</t>
  </si>
  <si>
    <t>AR CONDICIONADO</t>
  </si>
  <si>
    <t>2.1</t>
  </si>
  <si>
    <t>Condicionadores de Ar de Expansão Direta “VRF" com    Condensação à Ar</t>
  </si>
  <si>
    <t>2.1.1</t>
  </si>
  <si>
    <t>Unidade Condicionadora UC-1PV-01</t>
  </si>
  <si>
    <t>2.1.1.1</t>
  </si>
  <si>
    <t>UC-1PV-01 (18HP)</t>
  </si>
  <si>
    <t>cj</t>
  </si>
  <si>
    <t>2.1.1.2</t>
  </si>
  <si>
    <t>UE-01PV-54 (4.000 kcal/h)</t>
  </si>
  <si>
    <t>un</t>
  </si>
  <si>
    <t>2.1.1.3</t>
  </si>
  <si>
    <t>UE-01PV-43 (4.000 kcal/h)</t>
  </si>
  <si>
    <t>2.1.1.4</t>
  </si>
  <si>
    <t>UE-01PV-41 (3.200 kcal/h)</t>
  </si>
  <si>
    <t>2.1.1.5</t>
  </si>
  <si>
    <t>UE-01PV-52 (3.200 kcal/h)</t>
  </si>
  <si>
    <t>2.1.1.6</t>
  </si>
  <si>
    <t>UE-01PV-50 (4.000 kcal/h)</t>
  </si>
  <si>
    <t>2.1.1.7</t>
  </si>
  <si>
    <t>UE-01PV-39 (3.200 kcal/h)</t>
  </si>
  <si>
    <t>2.1.1.8</t>
  </si>
  <si>
    <t>UE-01PV-48 (3.200 kcal/h)</t>
  </si>
  <si>
    <t>2.1.1.9</t>
  </si>
  <si>
    <t>UE-01PV-37 (4.000 kcal/h)</t>
  </si>
  <si>
    <t>2.1.1.10</t>
  </si>
  <si>
    <t>UE-01PV-46 (4.000 kcal/h)</t>
  </si>
  <si>
    <t>2.1.1.11</t>
  </si>
  <si>
    <t>UE-01PV-35 (3.200 kcal/h)</t>
  </si>
  <si>
    <t>2.1.1.12</t>
  </si>
  <si>
    <t>UE-01PV-44 (3.200 kcal/h)</t>
  </si>
  <si>
    <t>2.1.1.13</t>
  </si>
  <si>
    <t>UE-01PV-33 (3.200 kcal/h)</t>
  </si>
  <si>
    <t>2.1.1.14</t>
  </si>
  <si>
    <t>UE-01PV-42 (3.200 kcal/h)</t>
  </si>
  <si>
    <t>2.1.1.15</t>
  </si>
  <si>
    <t>UE-01PV-31 (4.000 kcal/h)</t>
  </si>
  <si>
    <t>2.1.1.16</t>
  </si>
  <si>
    <t>UE-01PV-40 (4.000 kcal/h)</t>
  </si>
  <si>
    <t>2.1.1.17</t>
  </si>
  <si>
    <t>UE-01PV-29 (4.000 kcal/h)</t>
  </si>
  <si>
    <t>2.1.1.18</t>
  </si>
  <si>
    <t>Unidade Seletora de Derivação para 4 Evaporadoras</t>
  </si>
  <si>
    <t>2.1.1.19</t>
  </si>
  <si>
    <t>Controle Remoto Sem Fio</t>
  </si>
  <si>
    <t>2.1.1.20</t>
  </si>
  <si>
    <t>Sensor Receptor</t>
  </si>
  <si>
    <t>2.1.2</t>
  </si>
  <si>
    <t>Unidade Condicionadora UC-1PV-02</t>
  </si>
  <si>
    <t>2.1.2.1</t>
  </si>
  <si>
    <t>UC-1PV-02 (18HP)</t>
  </si>
  <si>
    <t>2.1.2.2</t>
  </si>
  <si>
    <t>UE-01PV-38 (3.200 kcal/h)</t>
  </si>
  <si>
    <t>2.1.2.3</t>
  </si>
  <si>
    <t>UE-01PV-27 (3.200 kcal/h)</t>
  </si>
  <si>
    <t>2.1.2.4</t>
  </si>
  <si>
    <t>UE-01PV-36 (3.200 kcal/h)</t>
  </si>
  <si>
    <t>2.1.2.5</t>
  </si>
  <si>
    <t>UE-01PV-25 (3.200 kcal/h)</t>
  </si>
  <si>
    <t>2.1.2.6</t>
  </si>
  <si>
    <t>UE-01PV-34 (3.200 kcal/h)</t>
  </si>
  <si>
    <t>2.1.2.7</t>
  </si>
  <si>
    <t>UE-01PV-23 (3.200 kcal/h)</t>
  </si>
  <si>
    <t>2.1.2.8</t>
  </si>
  <si>
    <t>UE-01PV-32 (3.200 kcal/h)</t>
  </si>
  <si>
    <t>2.1.2.9</t>
  </si>
  <si>
    <t>UE-01PV-21 (3.200 kcal/h)</t>
  </si>
  <si>
    <t>2.1.2.10</t>
  </si>
  <si>
    <t>UE-01PV-30 (3.200 kcal/h)</t>
  </si>
  <si>
    <t>2.1.2.11</t>
  </si>
  <si>
    <t>UE-01PV-28 (3.200 kcal/h)</t>
  </si>
  <si>
    <t>2.1.2.12</t>
  </si>
  <si>
    <t>UE-01PV-26 (4.000 kcal/h)</t>
  </si>
  <si>
    <t>2.1.2.13</t>
  </si>
  <si>
    <t>UE-01PV-24 (4.000 kcal/h)</t>
  </si>
  <si>
    <t>2.1.2.14</t>
  </si>
  <si>
    <t>UE-01PV-19 (4.000 kcal/h)</t>
  </si>
  <si>
    <t>2.1.2.15</t>
  </si>
  <si>
    <t>UE-01PV-22 (3.200 kcal/h)</t>
  </si>
  <si>
    <t>2.1.2.16</t>
  </si>
  <si>
    <t>UE-01PV-11 (4.000 kcal/h)</t>
  </si>
  <si>
    <t>2.1.2.17</t>
  </si>
  <si>
    <t>2.1.2.18</t>
  </si>
  <si>
    <t>2.1.2.19</t>
  </si>
  <si>
    <t>2.1.3</t>
  </si>
  <si>
    <t xml:space="preserve">Unidade Condicionadora UC-2PV-01 </t>
  </si>
  <si>
    <t>2.1.3.1</t>
  </si>
  <si>
    <t>UC-2PV-01 (18HP)</t>
  </si>
  <si>
    <t>2.1.3.2</t>
  </si>
  <si>
    <t>UE-2PV-40 (4.000 kcal/h)</t>
  </si>
  <si>
    <t>2.1.3.3</t>
  </si>
  <si>
    <t>UE-2PV-29 (4.000 kcal/h)</t>
  </si>
  <si>
    <t>2.1.3.4</t>
  </si>
  <si>
    <t>UE-2PV-38 (3.200 kcal/h)</t>
  </si>
  <si>
    <t>2.1.3.5</t>
  </si>
  <si>
    <t>UE-2PV-27 (3.200 kcal/h)</t>
  </si>
  <si>
    <t>2.1.3.6</t>
  </si>
  <si>
    <t>UE-2PV-36 (3.200 kcal/h)</t>
  </si>
  <si>
    <t>2.1.3.7</t>
  </si>
  <si>
    <t>UE-2PV-25 (3.200 kcal/h)</t>
  </si>
  <si>
    <t>2.1.3.8</t>
  </si>
  <si>
    <t>UE-2PV-34 (3.200 kcal/h)</t>
  </si>
  <si>
    <t>2.1.3.9</t>
  </si>
  <si>
    <t>UE-2PV-23 (3.200 kcal/h)</t>
  </si>
  <si>
    <t>2.1.3.10</t>
  </si>
  <si>
    <t>UE-2PV-32 (3.200 kcal/h)</t>
  </si>
  <si>
    <t>2.1.3.11</t>
  </si>
  <si>
    <t>UE-2PV-21 (3.200 kcal/h)</t>
  </si>
  <si>
    <t>2.1.3.12</t>
  </si>
  <si>
    <t>UE-2PV-30 (3.200 kcal/h)</t>
  </si>
  <si>
    <t>2.1.3.13</t>
  </si>
  <si>
    <t>UE-2PV-28 (3.200 kcal/h)</t>
  </si>
  <si>
    <t>2.1.3.14</t>
  </si>
  <si>
    <t>UE-2PV-24 (3.200 kcal/h)</t>
  </si>
  <si>
    <t>2.1.3.15</t>
  </si>
  <si>
    <t>UE-2PV-26 (3.200 kcal/h)</t>
  </si>
  <si>
    <t>2.1.3.16</t>
  </si>
  <si>
    <t>UE-2PV-11 (4.000 kcal/h)</t>
  </si>
  <si>
    <t>2.1.3.17</t>
  </si>
  <si>
    <t>UE-2PV-09 (1.900 kcal/h)</t>
  </si>
  <si>
    <t>2.1.3.18</t>
  </si>
  <si>
    <t>UE-2PV-08 (2.400 kcal/h)</t>
  </si>
  <si>
    <t>2.1.3.19</t>
  </si>
  <si>
    <t>UE-2PV-10 (1.900 kcal/h)</t>
  </si>
  <si>
    <t>2.1.3.20</t>
  </si>
  <si>
    <t>2.1.3.21</t>
  </si>
  <si>
    <t>2.1.3.22</t>
  </si>
  <si>
    <t>2.1.4</t>
  </si>
  <si>
    <t xml:space="preserve">Unidade Condicionadora UC-2PV-02 </t>
  </si>
  <si>
    <t>2.1.4.1</t>
  </si>
  <si>
    <t>UC-2PV-02 (18HP)</t>
  </si>
  <si>
    <t>2.1.4.2</t>
  </si>
  <si>
    <t>UE-2PV-54 (4.000 kcal/h)</t>
  </si>
  <si>
    <t>2.1.4.3</t>
  </si>
  <si>
    <t>UE-2PV-43 (4.000 kcal/h)</t>
  </si>
  <si>
    <t>2.1.4.4</t>
  </si>
  <si>
    <t>UE-2PV-52 (3.200 kcal/h)</t>
  </si>
  <si>
    <t>2.1.4.5</t>
  </si>
  <si>
    <t>UE-2PV-41 (3.200 kcal/h)</t>
  </si>
  <si>
    <t>2.1.4.6</t>
  </si>
  <si>
    <t>UE-2PV-50 (4.000 kcal/h)</t>
  </si>
  <si>
    <t>2.1.4.7</t>
  </si>
  <si>
    <t>UE-2PV-39 (3.200 kcal/h)</t>
  </si>
  <si>
    <t>2.1.4.8</t>
  </si>
  <si>
    <t>UE-2PV-48 (3.200 kcal/h)</t>
  </si>
  <si>
    <t>2.1.4.9</t>
  </si>
  <si>
    <t>UE-2PV-37 (4.000 kcal/h)</t>
  </si>
  <si>
    <t>2.1.4.10</t>
  </si>
  <si>
    <t>UE-2PV-46 (4.000 kcal/h)</t>
  </si>
  <si>
    <t>2.1.4.11</t>
  </si>
  <si>
    <t>UE-2PV-35 (3.200 kcal/h)</t>
  </si>
  <si>
    <t>2.1.4.12</t>
  </si>
  <si>
    <t>UE-2PV-44 (3.200 kcal/h)</t>
  </si>
  <si>
    <t>2.1.4.13</t>
  </si>
  <si>
    <t>UE-2PV-33 (3.200 kcal/h)</t>
  </si>
  <si>
    <t>2.1.4.14</t>
  </si>
  <si>
    <t>UE-2PV-42 (3.200 kcal/h)</t>
  </si>
  <si>
    <t>2.1.4.15</t>
  </si>
  <si>
    <t>UE-2PV-31 (4.000 kcal/h)</t>
  </si>
  <si>
    <t>2.1.4.16</t>
  </si>
  <si>
    <t>2.1.4.17</t>
  </si>
  <si>
    <t>2.1.4.18</t>
  </si>
  <si>
    <t>2.1.5</t>
  </si>
  <si>
    <t>Unidade Condicionadora UC-2PV-04</t>
  </si>
  <si>
    <t>2.1.5.1</t>
  </si>
  <si>
    <t>UC-2PV-04 (18 HP)</t>
  </si>
  <si>
    <t>2.1.5.2</t>
  </si>
  <si>
    <t>UE-2PV-01 (4.800 kcal/h)</t>
  </si>
  <si>
    <t>2.1.5.3</t>
  </si>
  <si>
    <t>UE-2PV-03 (4.000 kcal/h)</t>
  </si>
  <si>
    <t>2.1.5.4</t>
  </si>
  <si>
    <t>UE-2PV-04 (4.000 kcal/h)</t>
  </si>
  <si>
    <t>2.1.5.5</t>
  </si>
  <si>
    <t>UE-2PV-02 (4.800 kcal/h)</t>
  </si>
  <si>
    <t>2.1.5.6</t>
  </si>
  <si>
    <t>UE-2PV-05 (4.000 kcal/h)</t>
  </si>
  <si>
    <t>2.1.5.7</t>
  </si>
  <si>
    <t>UE-2PV-06 (6.050 kcal/h)</t>
  </si>
  <si>
    <t>2.1.5.8</t>
  </si>
  <si>
    <t>UE-2PV-07 (6.050 kcal/h)</t>
  </si>
  <si>
    <t>2.1.5.9</t>
  </si>
  <si>
    <t>2.1.6</t>
  </si>
  <si>
    <t>Unidade Condicionadora UC-2PV-06</t>
  </si>
  <si>
    <t>2.1.6.1</t>
  </si>
  <si>
    <t>UC-2PV-06 (18 HP)</t>
  </si>
  <si>
    <t>2.1.6.2</t>
  </si>
  <si>
    <t>2.1.6.3</t>
  </si>
  <si>
    <t>2.1.6.4</t>
  </si>
  <si>
    <t>UE-3PV-61 (4.775 kcal/h)</t>
  </si>
  <si>
    <t>2.1.6.5</t>
  </si>
  <si>
    <t>UE-3PV-58 (2.400 kcal/h)</t>
  </si>
  <si>
    <t>2.1.6.6</t>
  </si>
  <si>
    <t>UE-3PV-59 (4.775 kcal/h)</t>
  </si>
  <si>
    <t>2.1.6.7</t>
  </si>
  <si>
    <t>UE-3PV-60 (4.775 kcal/h)</t>
  </si>
  <si>
    <t>2.1.6.8</t>
  </si>
  <si>
    <t>UE-2PV-14 (6.050 kcal/h)</t>
  </si>
  <si>
    <t>2.1.6.9</t>
  </si>
  <si>
    <t>UE-2PV-13 (6.050 kcal/h)</t>
  </si>
  <si>
    <t>2.1.6.10</t>
  </si>
  <si>
    <t>UE-2PV-12 (6.050 kcal/h)</t>
  </si>
  <si>
    <t>2.1.6.11</t>
  </si>
  <si>
    <t>UE-2PV-15 (12.000 kcal/h)</t>
  </si>
  <si>
    <t>2.1.6.12</t>
  </si>
  <si>
    <t>2.1.7</t>
  </si>
  <si>
    <t xml:space="preserve">Unidade Condicionadora UC-3PV-01 </t>
  </si>
  <si>
    <t>2.1.7.1</t>
  </si>
  <si>
    <t>UC-3PV-01 (10HP)</t>
  </si>
  <si>
    <t>2.1.7.2</t>
  </si>
  <si>
    <t>UE-3PV-01 (4.000 kcal/h)</t>
  </si>
  <si>
    <t>2.1.7.3</t>
  </si>
  <si>
    <t>UE-3PV-02 (4.000 kcal/h)</t>
  </si>
  <si>
    <t>2.1.7.4</t>
  </si>
  <si>
    <t>UE-3PV-04 (3.200 kcal/h)</t>
  </si>
  <si>
    <t>2.1.7.5</t>
  </si>
  <si>
    <t>UE-3PV-03 (3.200 kcal/h)</t>
  </si>
  <si>
    <t>2.1.7.6</t>
  </si>
  <si>
    <t>UE-3PV-05 (3.200 kcal/h)</t>
  </si>
  <si>
    <t>2.1.7.7</t>
  </si>
  <si>
    <t>UE-3PV-08 (3.200 kcal/h)</t>
  </si>
  <si>
    <t>2.1.7.8</t>
  </si>
  <si>
    <t>UE-3PV-10 (3.200 kcal/h)</t>
  </si>
  <si>
    <t>2.1.7.9</t>
  </si>
  <si>
    <t>UE-3PV-12 (3.200 kcal/h)</t>
  </si>
  <si>
    <t>2.1.7.10</t>
  </si>
  <si>
    <t>UE-3PV-06 (3.200 kcal/h)</t>
  </si>
  <si>
    <t>2.1.7.11</t>
  </si>
  <si>
    <t>2.1.7.12</t>
  </si>
  <si>
    <t>2.1.7.13</t>
  </si>
  <si>
    <t>2.1.8</t>
  </si>
  <si>
    <t>Unidade Condicionadora UC-3PV-02</t>
  </si>
  <si>
    <t>2.1.8.1</t>
  </si>
  <si>
    <t>UC-3PV-02 (18HP)</t>
  </si>
  <si>
    <t>2.1.8.2</t>
  </si>
  <si>
    <t>UE-3PV-30 (3.200 kcal/h)</t>
  </si>
  <si>
    <t>2.1.8.3</t>
  </si>
  <si>
    <t>UE-3PV-21 (3.200 kcal/h)</t>
  </si>
  <si>
    <t>2.1.8.4</t>
  </si>
  <si>
    <t>UE-3PV-32 (3.200 kcal/h)</t>
  </si>
  <si>
    <t>2.1.8.5</t>
  </si>
  <si>
    <t>UE-3PV-23 (3.200 kcal/h)</t>
  </si>
  <si>
    <t>2.1.8.6</t>
  </si>
  <si>
    <t>UE-3PV-34 (3.200 kcal/h)</t>
  </si>
  <si>
    <t>2.1.8.7</t>
  </si>
  <si>
    <t>UE-3PV-36 (3.200 kcal/h)</t>
  </si>
  <si>
    <t>2.1.8.8</t>
  </si>
  <si>
    <t>UE-3PV-25 (3.200 kcal/h)</t>
  </si>
  <si>
    <t>2.1.8.9</t>
  </si>
  <si>
    <t>UE-3PV-28 (3.200 kcal/h)</t>
  </si>
  <si>
    <t>2.1.8.10</t>
  </si>
  <si>
    <t>UE-3PV-26 (4.000 kcal/h)</t>
  </si>
  <si>
    <t>2.1.8.11</t>
  </si>
  <si>
    <t>UE-3PV-24 (4.000 kcal/h)</t>
  </si>
  <si>
    <t>2.1.8.12</t>
  </si>
  <si>
    <t>UE-3PV-19 (4.000 kcal/h)</t>
  </si>
  <si>
    <t>2.1.8.13</t>
  </si>
  <si>
    <t>UE-3PV-22 (4.000 kcal/h)</t>
  </si>
  <si>
    <t>2.1.8.14</t>
  </si>
  <si>
    <t>UE-3PV-17 (3.200 kcal/h)</t>
  </si>
  <si>
    <t>2.1.8.15</t>
  </si>
  <si>
    <t>UE-3PV-20 (3.200 kcal/h)</t>
  </si>
  <si>
    <t>2.1.8.16</t>
  </si>
  <si>
    <t>UE-3PV-18 (3.200 kcal/h)</t>
  </si>
  <si>
    <t>2.1.8.17</t>
  </si>
  <si>
    <t>UE-3PV-57 (3.200 kcal/h)</t>
  </si>
  <si>
    <t>2.1.8.18</t>
  </si>
  <si>
    <t>2.1.8.19</t>
  </si>
  <si>
    <t>2.1.8.20</t>
  </si>
  <si>
    <t>2.1.9</t>
  </si>
  <si>
    <t>Unidade Condicionadora UC-3PV-03</t>
  </si>
  <si>
    <t>2.1.9.1</t>
  </si>
  <si>
    <t>UC-3PV-03 (20HP)</t>
  </si>
  <si>
    <t>2.1.9.2</t>
  </si>
  <si>
    <t>UE-3PV-43 (4.000 kcal/h)</t>
  </si>
  <si>
    <t>2.1.9.3</t>
  </si>
  <si>
    <t>UE-3PV-54 (4.000 kcal/h)</t>
  </si>
  <si>
    <t>2.1.9.4</t>
  </si>
  <si>
    <t>UE-3PV-41 (3.200 kcal/h)</t>
  </si>
  <si>
    <t>2.1.9.5</t>
  </si>
  <si>
    <t>UE-3PV-52 (4.000 kcal/h)</t>
  </si>
  <si>
    <t>2.1.9.6</t>
  </si>
  <si>
    <t>UE-3PV-39 (4.000 kcal/h)</t>
  </si>
  <si>
    <t>2.1.9.7</t>
  </si>
  <si>
    <t>UE-3PV-50 (4.000 kcal/h)</t>
  </si>
  <si>
    <t>2.1.9.8</t>
  </si>
  <si>
    <t>UE-3PV-37 (4.000 kcal/h)</t>
  </si>
  <si>
    <t>2.1.9.9</t>
  </si>
  <si>
    <t>UE-3PV-48 (3.200 kcal/h)</t>
  </si>
  <si>
    <t>2.1.9.10</t>
  </si>
  <si>
    <t>UE-3PV-35 (3.200 kcal/h)</t>
  </si>
  <si>
    <t>2.1.9.11</t>
  </si>
  <si>
    <t>UE-3PV-46 (4.000 kcal/h)</t>
  </si>
  <si>
    <t>2.1.9.12</t>
  </si>
  <si>
    <t>UE-3PV-33 (3.200 kcal/h)</t>
  </si>
  <si>
    <t>2.1.9.13</t>
  </si>
  <si>
    <t>UE-3PV-44 (4.000 kcal/h)</t>
  </si>
  <si>
    <t>2.1.9.14</t>
  </si>
  <si>
    <t>UE-3PV-42 (3.200 kcal/h)</t>
  </si>
  <si>
    <t>2.1.9.15</t>
  </si>
  <si>
    <t>UE-3PV-31 (4.000 kcal/h)</t>
  </si>
  <si>
    <t>2.1.9.16</t>
  </si>
  <si>
    <t>UE-3PV-40 (3.200 kcal/h)</t>
  </si>
  <si>
    <t>2.1.9.17</t>
  </si>
  <si>
    <t>UE-3PV-29 (4.000 kcal/h)</t>
  </si>
  <si>
    <t>2.1.9.18</t>
  </si>
  <si>
    <t>UE-3PV-38 (3.200 kcal/h)</t>
  </si>
  <si>
    <t>2.1.9.19</t>
  </si>
  <si>
    <t>UE-3PV-27 (3.200 kcal/h)</t>
  </si>
  <si>
    <t>2.1.9.20</t>
  </si>
  <si>
    <t>2.1.9.21</t>
  </si>
  <si>
    <t>2.1.9.22</t>
  </si>
  <si>
    <t>2.1.10</t>
  </si>
  <si>
    <t>Unidade Condicionadora UC-4PV-01</t>
  </si>
  <si>
    <t>2.1.10.1</t>
  </si>
  <si>
    <t>UC-4PV-01 (18HP)</t>
  </si>
  <si>
    <t>2.1.10.2</t>
  </si>
  <si>
    <t>UE-4PV-01 (4.000 kcal/h)</t>
  </si>
  <si>
    <t>2.1.10.3</t>
  </si>
  <si>
    <t>UE-4PV-02 (4.000 kcal/h)</t>
  </si>
  <si>
    <t>2.1.10.4</t>
  </si>
  <si>
    <t>UE-4PV-03 (3.200 kcal/h)</t>
  </si>
  <si>
    <t>2.1.10.5</t>
  </si>
  <si>
    <t>UE-4PV-04 (4.000 kcal/h)</t>
  </si>
  <si>
    <t>2.1.10.6</t>
  </si>
  <si>
    <t>UE-4PV-05 (3.200 kcal/h)</t>
  </si>
  <si>
    <t>2.1.10.7</t>
  </si>
  <si>
    <t>UE-4PV-06 (3.200 kcal/h)</t>
  </si>
  <si>
    <t>2.1.10.8</t>
  </si>
  <si>
    <t>UE-4PV-07 (3.200 kcal/h)</t>
  </si>
  <si>
    <t>2.1.10.9</t>
  </si>
  <si>
    <t>UE-4PV-08 (3.200 kcal/h)</t>
  </si>
  <si>
    <t>2.1.10.10</t>
  </si>
  <si>
    <t>UE-4PV-10 (3.200 kcal/h)</t>
  </si>
  <si>
    <t>2.1.10.11</t>
  </si>
  <si>
    <t>UE-4PV-09 (3.200 kcal/h)</t>
  </si>
  <si>
    <t>2.1.10.12</t>
  </si>
  <si>
    <t>UE-4PV-12 (3.200 kcal/h)</t>
  </si>
  <si>
    <t>2.1.10.13</t>
  </si>
  <si>
    <t>UE-4PV-11 (4.000 kcal/h)</t>
  </si>
  <si>
    <t>2.1.10.14</t>
  </si>
  <si>
    <t>UE-4PV-14 (4.000 kcal/h)</t>
  </si>
  <si>
    <t>2.1.10.15</t>
  </si>
  <si>
    <t>UE-4PV-13 (4.000 kcal/h)</t>
  </si>
  <si>
    <t>2.1.10.16</t>
  </si>
  <si>
    <t>UE-4PV-16 (3.200 kcal/h)</t>
  </si>
  <si>
    <t>2.1.10.17</t>
  </si>
  <si>
    <t>2.1.10.18</t>
  </si>
  <si>
    <t>2.1.10.19</t>
  </si>
  <si>
    <t>2.1.11</t>
  </si>
  <si>
    <t>Unidade Condicionadora UC-4PV-02</t>
  </si>
  <si>
    <t>2.1.11.1</t>
  </si>
  <si>
    <t>UC-4PV-02 (18HP)</t>
  </si>
  <si>
    <t>2.1.11.2</t>
  </si>
  <si>
    <t>UE-4PV-15 (4.000 kcal/h)</t>
  </si>
  <si>
    <t>2.1.11.3</t>
  </si>
  <si>
    <t>UE-4PV-18 (3.200 kcal/h)</t>
  </si>
  <si>
    <t>2.1.11.4</t>
  </si>
  <si>
    <t>UE-4PV-20 (3.200 kcal/h)</t>
  </si>
  <si>
    <t>2.1.11.5</t>
  </si>
  <si>
    <t>UE-4PV-17 (3.200 kcal/h)</t>
  </si>
  <si>
    <t>2.1.11.6</t>
  </si>
  <si>
    <t>UE-4PV-19 (4.000 kcal/h)</t>
  </si>
  <si>
    <t>2.1.11.7</t>
  </si>
  <si>
    <t>UE-4PV-22 (4.000 kcal/h)</t>
  </si>
  <si>
    <t>2.1.11.8</t>
  </si>
  <si>
    <t>UE-4PV-24 (4.000 kcal/h)</t>
  </si>
  <si>
    <t>2.1.11.9</t>
  </si>
  <si>
    <t>UE-4PV-26 (4.000 kcal/h)</t>
  </si>
  <si>
    <t>2.1.11.10</t>
  </si>
  <si>
    <t>UE-4PV-28 (3.200 kcal/h)</t>
  </si>
  <si>
    <t>2.1.11.11</t>
  </si>
  <si>
    <t>UE-4PV-30 (3.200 kcal/h)</t>
  </si>
  <si>
    <t>2.1.11.12</t>
  </si>
  <si>
    <t>UE-4PV-21 (3.200 kcal/h)</t>
  </si>
  <si>
    <t>2.1.11.13</t>
  </si>
  <si>
    <t>UE-4PV-32 (3.200 kcal/h)</t>
  </si>
  <si>
    <t>2.1.11.14</t>
  </si>
  <si>
    <t>UE-4PV-23 (3.200 kcal/h)</t>
  </si>
  <si>
    <t>2.1.11.15</t>
  </si>
  <si>
    <t>UE-4PV-34 (3.200 kcal/h)</t>
  </si>
  <si>
    <t>2.1.11.16</t>
  </si>
  <si>
    <t>UE-4PV-25 (3.200 kcal/h)</t>
  </si>
  <si>
    <t>2.1.11.17</t>
  </si>
  <si>
    <t>UE-4PV-36 (3.200 kcal/h)</t>
  </si>
  <si>
    <t>2.1.11.18</t>
  </si>
  <si>
    <t>2.1.11.19</t>
  </si>
  <si>
    <t>2.1.11.20</t>
  </si>
  <si>
    <t>2.1.12</t>
  </si>
  <si>
    <t>Unidade Condicionadora UC-4PV-03</t>
  </si>
  <si>
    <t>2.1.12.1</t>
  </si>
  <si>
    <t>UC-4PV-03 (22HP)</t>
  </si>
  <si>
    <t>2.1.12.2</t>
  </si>
  <si>
    <t>UE-4PV-43 (4.000 kcal/h)</t>
  </si>
  <si>
    <t>2.1.12.3</t>
  </si>
  <si>
    <t>UE-4PV-54 (4.000 kcal/h)</t>
  </si>
  <si>
    <t>2.1.12.4</t>
  </si>
  <si>
    <t>UE-4PV-41 (4.000 kcal/h)</t>
  </si>
  <si>
    <t>2.1.12.5</t>
  </si>
  <si>
    <t>UE-4PV-52 (4.000 kcal/h)</t>
  </si>
  <si>
    <t>2.1.12.6</t>
  </si>
  <si>
    <t>UE-4PV-39 (4.000 kcal/h)</t>
  </si>
  <si>
    <t>2.1.12.7</t>
  </si>
  <si>
    <t>UE-4PV-50 (4.000 kcal/h)</t>
  </si>
  <si>
    <t>2.1.12.8</t>
  </si>
  <si>
    <t>UE-4PV-37 (4.000 kcal/h)</t>
  </si>
  <si>
    <t>2.1.12.9</t>
  </si>
  <si>
    <t>UE-4PV-48 (3.200 kcal/h)</t>
  </si>
  <si>
    <t>2.1.12.10</t>
  </si>
  <si>
    <t>UE-4PV-35 (4.000 kcal/h)</t>
  </si>
  <si>
    <t>2.1.12.11</t>
  </si>
  <si>
    <t>UE-4PV-46 (4.000 kcal/h)</t>
  </si>
  <si>
    <t>2.1.12.12</t>
  </si>
  <si>
    <t>2.1.12.13</t>
  </si>
  <si>
    <t>UE-4PV-44 (3.200 kcal/h)</t>
  </si>
  <si>
    <t>2.1.12.14</t>
  </si>
  <si>
    <t>UE-4PV-42 (3.200 kcal/h)</t>
  </si>
  <si>
    <t>2.1.12.15</t>
  </si>
  <si>
    <t>UE-4PV-31 (4.000 kcal/h)</t>
  </si>
  <si>
    <t>2.1.12.16</t>
  </si>
  <si>
    <t>UE-4PV-40 (4.000 kcal/h)</t>
  </si>
  <si>
    <t>2.1.12.17</t>
  </si>
  <si>
    <t>UE-4PV-29 (4.000 kcal/h)</t>
  </si>
  <si>
    <t>2.1.12.18</t>
  </si>
  <si>
    <t>UE-4PV-38 (4.000 kcal/h)</t>
  </si>
  <si>
    <t>2.1.12.19</t>
  </si>
  <si>
    <t>UE-4PV-27 (3.200 kcal/h)</t>
  </si>
  <si>
    <t>2.1.12.20</t>
  </si>
  <si>
    <t>UE-4PV-33 (3.200 kcal/h)</t>
  </si>
  <si>
    <t>2.1.12.21</t>
  </si>
  <si>
    <t>2.1.12.22</t>
  </si>
  <si>
    <t>2.1.12.23</t>
  </si>
  <si>
    <t>Sensor Remoto</t>
  </si>
  <si>
    <t>2.1.13</t>
  </si>
  <si>
    <t>Unidade Condicionadora UC-EV-01</t>
  </si>
  <si>
    <t>2.1.13.1</t>
  </si>
  <si>
    <t>UC-EV-01 (8HP)</t>
  </si>
  <si>
    <t>2.1.13.2</t>
  </si>
  <si>
    <t>UE-EV-01 (6.100 kcal/h)</t>
  </si>
  <si>
    <t>2.1.13.3</t>
  </si>
  <si>
    <t>UE-EV-02 (6.100 kcal/h)</t>
  </si>
  <si>
    <t>2.1.13.4</t>
  </si>
  <si>
    <t>UE-EV-03 (6.100 kcal/h)</t>
  </si>
  <si>
    <t>2.1.13.5</t>
  </si>
  <si>
    <t>2.1.14</t>
  </si>
  <si>
    <t>Unidade Condicionadora UC-EV-02</t>
  </si>
  <si>
    <t>2.1.14.1</t>
  </si>
  <si>
    <t>UC-EV-02 (8HP)</t>
  </si>
  <si>
    <t>2.1.14.2</t>
  </si>
  <si>
    <t>UE-EV-04 (6.100 kcal/h)</t>
  </si>
  <si>
    <t>2.1.14.3</t>
  </si>
  <si>
    <t>UE-EV-05 (6.100 kcal/h)</t>
  </si>
  <si>
    <t>2.1.14.4</t>
  </si>
  <si>
    <t>UE-EV-06 (6.100 kcal/h)</t>
  </si>
  <si>
    <t>2.1.14.5</t>
  </si>
  <si>
    <t>2.1.15</t>
  </si>
  <si>
    <t>Sistema de Controle Centralizado para 14 Condensadoras e 175 Evap. Incluindo computador</t>
  </si>
  <si>
    <t>2.1.16</t>
  </si>
  <si>
    <t xml:space="preserve">Rede de Comunicação e comando (UCs e Controle Central) </t>
  </si>
  <si>
    <t>2.2</t>
  </si>
  <si>
    <t>Condicionadores de Ar de Expansão Direta “SPLIT INVERTER DE ALTA CAPACIDADE" com Condensação à Ar</t>
  </si>
  <si>
    <t>Ver Item 6.2 da Especificação Técnica</t>
  </si>
  <si>
    <t>2.2.1</t>
  </si>
  <si>
    <t>Unidade Condicionadora UC-LOB-01 (10TR)</t>
  </si>
  <si>
    <t>2.2.1.1</t>
  </si>
  <si>
    <t>UC-LOB-01 (10TR)</t>
  </si>
  <si>
    <t>2.2.1.2</t>
  </si>
  <si>
    <t>UE-2PV-16 (31.422 kcal/h)</t>
  </si>
  <si>
    <t>2.2.2</t>
  </si>
  <si>
    <t>Unidade Condicionadora UC-02PV-03 (16TR)</t>
  </si>
  <si>
    <t>2.2.2.1</t>
  </si>
  <si>
    <t>UC-02PV-03 (16TR)</t>
  </si>
  <si>
    <t>2.2.2.2</t>
  </si>
  <si>
    <t>UE-2PV-17 (52.221 kcal/h)</t>
  </si>
  <si>
    <t>2.2.3</t>
  </si>
  <si>
    <t>Unidade Condicionadora UC-REST-01 e 02 (20TR)</t>
  </si>
  <si>
    <t>2.2.3.1</t>
  </si>
  <si>
    <t>UC-REST-01 (20TR)</t>
  </si>
  <si>
    <t>2.2.3.2</t>
  </si>
  <si>
    <t>UE-3PV-62 e 63 (52,114 kcal/h)</t>
  </si>
  <si>
    <t>2.3</t>
  </si>
  <si>
    <t>Equipamentos de Ventilação/Exaustão</t>
  </si>
  <si>
    <t>Ver Item 6.3 da Especificação Técnica</t>
  </si>
  <si>
    <t>2.3.1</t>
  </si>
  <si>
    <t>2.4</t>
  </si>
  <si>
    <t>Dutos de Ar</t>
  </si>
  <si>
    <t>2.4.1</t>
  </si>
  <si>
    <t>Duto de Ar para Ar Condicionado</t>
  </si>
  <si>
    <t>2.4.1.1</t>
  </si>
  <si>
    <t>Convencionais retangulares montados sobre forros</t>
  </si>
  <si>
    <t>kg</t>
  </si>
  <si>
    <t>2.4.1.2</t>
  </si>
  <si>
    <t>Isolamento térmico</t>
  </si>
  <si>
    <t>m²</t>
  </si>
  <si>
    <t>2.4.2</t>
  </si>
  <si>
    <t>Mangotes Flexíveis  de Alumínio Isolados</t>
  </si>
  <si>
    <t>2.4.2.1</t>
  </si>
  <si>
    <t>Ø 160 mm</t>
  </si>
  <si>
    <t>2.4.2.2</t>
  </si>
  <si>
    <t>Ø 178 mm</t>
  </si>
  <si>
    <t>2.5</t>
  </si>
  <si>
    <t>Dispositivos de Regulagem e Distribuição de Ar</t>
  </si>
  <si>
    <t>Ver Item 6.5 da Especificação Técnica</t>
  </si>
  <si>
    <t>2.5.1</t>
  </si>
  <si>
    <t>Grelha de Insuflamento MOD AH-0-AG-1225x165mm (TROX)</t>
  </si>
  <si>
    <t>2.5.2</t>
  </si>
  <si>
    <t>Grelha Contínua de Insuflamento MOD AH-0-AG-4600x165mm (TROX)</t>
  </si>
  <si>
    <t>2.5.3</t>
  </si>
  <si>
    <t>Grelha de Retorno MOD VAT de 825x225mm (TROX)</t>
  </si>
  <si>
    <t>2.5.4</t>
  </si>
  <si>
    <t>Grelha de Retorno MOD VAT de 1225x525mm (TROX)</t>
  </si>
  <si>
    <t>2.5.5</t>
  </si>
  <si>
    <t>Registro de Ar MOD RL-B de 700x305mm (TROX)</t>
  </si>
  <si>
    <t>2.5.6</t>
  </si>
  <si>
    <t>Registro de Insuflamento MOD. LVS de Ø180mm (TROX)</t>
  </si>
  <si>
    <t>2.5.7</t>
  </si>
  <si>
    <t>Registro de Ar MOD RL-B de 400x405mm (TROX)</t>
  </si>
  <si>
    <t>2.5.8</t>
  </si>
  <si>
    <t>Veneziana de Entrada de ar MOD. AWG de 497x297mm (TROX)</t>
  </si>
  <si>
    <t>2.5.9</t>
  </si>
  <si>
    <t>Difusor de Insuflamento MOD. VSD35 3SL Tam. 1250mm (TROX)</t>
  </si>
  <si>
    <t>2.5.10</t>
  </si>
  <si>
    <t>Difusor de Retorno MOD. VSD35 de 3 slot Tam. 1250mm (TROX)</t>
  </si>
  <si>
    <t>2.6</t>
  </si>
  <si>
    <t>Rede Frigorígena</t>
  </si>
  <si>
    <t>2.6.1</t>
  </si>
  <si>
    <t>Tubulação de cobre com isolamento térmico e suportes:</t>
  </si>
  <si>
    <t>2.6.1.1</t>
  </si>
  <si>
    <t>Ø 6.4 mm</t>
  </si>
  <si>
    <t>2.6.1.2</t>
  </si>
  <si>
    <t>Ø 9.5 mm</t>
  </si>
  <si>
    <t>2.6.1.3</t>
  </si>
  <si>
    <t>Ø 12.7 mm</t>
  </si>
  <si>
    <t>2.6.1.4</t>
  </si>
  <si>
    <t>Ø 15.9 mm</t>
  </si>
  <si>
    <t>2.6.1.5</t>
  </si>
  <si>
    <t>Ø 19.1 mm</t>
  </si>
  <si>
    <t>2.6.1.6</t>
  </si>
  <si>
    <t>Ø 22.2 mm</t>
  </si>
  <si>
    <t>2.6.1.7</t>
  </si>
  <si>
    <t>Ø 28.6 mm</t>
  </si>
  <si>
    <t>2.6.1.8</t>
  </si>
  <si>
    <t>Derivação (REFNET)</t>
  </si>
  <si>
    <t>2.6.1.9</t>
  </si>
  <si>
    <t>Valvula de Serviço</t>
  </si>
  <si>
    <t>2.6.1.10</t>
  </si>
  <si>
    <t>Fluido Frigorígeno R410A</t>
  </si>
  <si>
    <t>2.7</t>
  </si>
  <si>
    <t>PAINÉIS ELÉTRICOS</t>
  </si>
  <si>
    <t>Ver Item 6.7 da Especificação Técnica</t>
  </si>
  <si>
    <t>2.7.1</t>
  </si>
  <si>
    <t>QE-2PV-01 (IP-55 - botoeiras e lampadas internas)</t>
  </si>
  <si>
    <t>2.7.2</t>
  </si>
  <si>
    <t>QE-2PV-02 (IP-54)</t>
  </si>
  <si>
    <t>2.7.3</t>
  </si>
  <si>
    <t>QE-3PV-01 (IP-55 - botoeiras e lampadas internas)</t>
  </si>
  <si>
    <t>2.7.4</t>
  </si>
  <si>
    <t>QE-COB-01 (IP-55 - botoeiras e lampadas internas)</t>
  </si>
  <si>
    <t>2.8</t>
  </si>
  <si>
    <t>REDE ELÉTRICA E INTERLIGAÇÕES</t>
  </si>
  <si>
    <t>Ver Item 6.8 da Especificação Técnica</t>
  </si>
  <si>
    <t>2.8.1</t>
  </si>
  <si>
    <t>2.8.1.1</t>
  </si>
  <si>
    <t>UC-TIPICO</t>
  </si>
  <si>
    <t>2.8.1.2</t>
  </si>
  <si>
    <t>UE-TIPICO</t>
  </si>
  <si>
    <t>3.</t>
  </si>
  <si>
    <t>EXTENSÃO DE FORNECIMENTO</t>
  </si>
  <si>
    <t>3.1</t>
  </si>
  <si>
    <t>Transporte horizontal e vertical, fretes e seguros dos equipamentos VRF</t>
  </si>
  <si>
    <t>gl</t>
  </si>
  <si>
    <t>3.2</t>
  </si>
  <si>
    <t>Containers para guarda de ferramentas, equipamentos, peças e materiais.</t>
  </si>
  <si>
    <t>3.3</t>
  </si>
  <si>
    <t>Engenharia e Fiscalização</t>
  </si>
  <si>
    <t>3.4</t>
  </si>
  <si>
    <t xml:space="preserve">Projeto Executivo, Projeto "As-Built", Manual de operação e manutenção.  </t>
  </si>
  <si>
    <t>3.5</t>
  </si>
  <si>
    <t>Start-up, testes e Regulagens</t>
  </si>
  <si>
    <t>3.6</t>
  </si>
  <si>
    <t>Treinamento de pessoal</t>
  </si>
  <si>
    <t>3.7</t>
  </si>
  <si>
    <t>Desmontagem e Retirada do Sistema Existente com bota-fora</t>
  </si>
  <si>
    <t>3.8</t>
  </si>
  <si>
    <t>Manutenção preventiva e corretiva de assistência, tendo como início a conclusão  dos serviços de instalação do sistema</t>
  </si>
  <si>
    <t>mês</t>
  </si>
  <si>
    <t>3.9</t>
  </si>
  <si>
    <t>Seguro garantia ou carta fiança ( contratual, valor assegurado 10% do valor do contrato )</t>
  </si>
  <si>
    <t>3.10</t>
  </si>
  <si>
    <t>Seguro de risco de engenharia - ramo (riscos de engenharia), modalidade obras civis em construção e instalação e montagem, pelo prazo de vigência da obra (valor assegurado 100% do valor do contrato ).</t>
  </si>
  <si>
    <t>3.11</t>
  </si>
  <si>
    <t>Todas as obras civis que envolvam o ar condicionado como: furações em paredes, lajes e vigas, remoção dos vidros dos caixilhos e reinstalações onde necessário, deslocamento de luminárias, pinturas, reparos e substituições,  abertura dos shafts e forros, instalação de novos forros, drenos, telhado, base de equipamento, serão a cargo da instaladora de ar condicionado.</t>
  </si>
  <si>
    <t>UE-3PV-56 (8.000 kcal/h)</t>
  </si>
  <si>
    <t>UE-3PV-55 (8.000 kcal/h)</t>
  </si>
  <si>
    <t>ELETRODUTO galvanizado eletrolitico 1" - 3 metros</t>
  </si>
  <si>
    <t>ELETRODUTO galvanizado eletrolitico 2" - 3 metros</t>
  </si>
  <si>
    <t>ELETRODUTO galvanizado eletrolitico 1.1/2" - 3 metros</t>
  </si>
  <si>
    <t>ELETRODUTO PVC rígido 1" - 3 metros</t>
  </si>
  <si>
    <t>ELETRODUTO PVC rígido 3/4" - 3 metros</t>
  </si>
  <si>
    <t>ELETROCALHA lisa aco galvanizado a fogo 200 x 50 x 3000mm</t>
  </si>
  <si>
    <t>ELETROCALHA lisa aco galvanizado a fogo 150 x 100 x 3000mm</t>
  </si>
  <si>
    <t>CABO Elétrico 750v 2,5mm² AFUMEX</t>
  </si>
  <si>
    <t>CABO Elétrico 0,6/1kv HEPR 6mm²</t>
  </si>
  <si>
    <t>CABO Elétrico 0,6/1kv HEPR  10mm²</t>
  </si>
  <si>
    <t>CABO Elétrico 0,6/1kv HEPR  16mm²</t>
  </si>
  <si>
    <t>CABO Elétrico 0,6/1kv HEPR  25mm²</t>
  </si>
  <si>
    <t>CABO Elétrico 0,6/1kv HEPR  95mm²</t>
  </si>
  <si>
    <r>
      <t>VI-2PV-01 (</t>
    </r>
    <r>
      <rPr>
        <b/>
        <sz val="8"/>
        <color rgb="FFFF0000"/>
        <rFont val="Arial"/>
        <family val="2"/>
      </rPr>
      <t>2.510</t>
    </r>
    <r>
      <rPr>
        <sz val="8"/>
        <color theme="1"/>
        <rFont val="Arial"/>
        <family val="2"/>
      </rPr>
      <t>m³/h - Caixa de ventilação com filtro M5)</t>
    </r>
  </si>
  <si>
    <t>1.1.5.6</t>
  </si>
  <si>
    <t>CABO Elétrico 0,6/1kv HEPR 120mm²</t>
  </si>
  <si>
    <t>1.1.5.7</t>
  </si>
  <si>
    <t>CABO Elétrico 0,6/1kv HEPR 50mm²</t>
  </si>
  <si>
    <t>Rede elétrica de interligações entre quadro elétrico e equipamento e entre equipamentos condensadoras e evaporadoras, em eletrodutos de aço galvanizado, com acessórios, cablagem, terminações e sustentação, para os seguintes equipamentos:</t>
  </si>
  <si>
    <t>PLANILHA ORÇAMENTÁRIA 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</si>
</sst>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sz val="7.5"/>
      <name val="Arial"/>
      <family val="2"/>
    </font>
    <font>
      <sz val="9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129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0" xfId="0" applyFont="1" applyAlignment="1">
      <alignment vertical="top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vertical="top"/>
    </xf>
    <xf numFmtId="0" fontId="5" fillId="0" borderId="0" xfId="0" applyFont="1" applyAlignment="1">
      <alignment vertical="center"/>
    </xf>
    <xf numFmtId="14" fontId="5" fillId="0" borderId="5" xfId="0" applyNumberFormat="1" applyFont="1" applyBorder="1" applyAlignment="1">
      <alignment horizontal="right" vertical="center"/>
    </xf>
    <xf numFmtId="0" fontId="0" fillId="0" borderId="0" xfId="0" applyAlignment="1">
      <alignment vertical="top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top"/>
    </xf>
    <xf numFmtId="2" fontId="5" fillId="0" borderId="5" xfId="0" applyNumberFormat="1" applyFont="1" applyBorder="1" applyAlignment="1">
      <alignment horizontal="right" vertical="top"/>
    </xf>
    <xf numFmtId="0" fontId="2" fillId="3" borderId="0" xfId="0" applyFont="1" applyFill="1" applyAlignment="1">
      <alignment vertical="top"/>
    </xf>
    <xf numFmtId="0" fontId="4" fillId="0" borderId="6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0" fontId="3" fillId="4" borderId="11" xfId="0" applyFont="1" applyFill="1" applyBorder="1" applyAlignment="1">
      <alignment vertical="top" wrapText="1"/>
    </xf>
    <xf numFmtId="0" fontId="3" fillId="4" borderId="11" xfId="1" applyNumberFormat="1" applyFont="1" applyFill="1" applyBorder="1" applyAlignment="1">
      <alignment vertical="top"/>
    </xf>
    <xf numFmtId="43" fontId="3" fillId="4" borderId="11" xfId="1" applyFont="1" applyFill="1" applyBorder="1" applyAlignment="1">
      <alignment vertical="top"/>
    </xf>
    <xf numFmtId="43" fontId="3" fillId="4" borderId="12" xfId="1" applyFont="1" applyFill="1" applyBorder="1" applyAlignment="1">
      <alignment vertical="top"/>
    </xf>
    <xf numFmtId="43" fontId="3" fillId="0" borderId="0" xfId="0" applyNumberFormat="1" applyFont="1" applyAlignment="1">
      <alignment vertical="top"/>
    </xf>
    <xf numFmtId="43" fontId="3" fillId="0" borderId="0" xfId="1" applyFont="1" applyAlignment="1">
      <alignment vertical="top"/>
    </xf>
    <xf numFmtId="0" fontId="3" fillId="0" borderId="11" xfId="1" applyNumberFormat="1" applyFont="1" applyBorder="1" applyAlignment="1">
      <alignment vertical="top"/>
    </xf>
    <xf numFmtId="43" fontId="3" fillId="0" borderId="11" xfId="1" applyFont="1" applyBorder="1" applyAlignment="1">
      <alignment vertical="top"/>
    </xf>
    <xf numFmtId="43" fontId="3" fillId="0" borderId="12" xfId="1" applyFont="1" applyBorder="1" applyAlignment="1">
      <alignment vertical="top"/>
    </xf>
    <xf numFmtId="0" fontId="10" fillId="5" borderId="10" xfId="0" applyFont="1" applyFill="1" applyBorder="1" applyAlignment="1">
      <alignment horizontal="center" vertical="top"/>
    </xf>
    <xf numFmtId="0" fontId="10" fillId="5" borderId="11" xfId="0" applyFont="1" applyFill="1" applyBorder="1" applyAlignment="1">
      <alignment vertical="top" wrapText="1"/>
    </xf>
    <xf numFmtId="0" fontId="10" fillId="5" borderId="11" xfId="1" applyNumberFormat="1" applyFont="1" applyFill="1" applyBorder="1" applyAlignment="1">
      <alignment vertical="top"/>
    </xf>
    <xf numFmtId="43" fontId="10" fillId="5" borderId="11" xfId="1" applyFont="1" applyFill="1" applyBorder="1" applyAlignment="1">
      <alignment vertical="top"/>
    </xf>
    <xf numFmtId="43" fontId="10" fillId="5" borderId="12" xfId="1" applyFont="1" applyFill="1" applyBorder="1" applyAlignment="1">
      <alignment vertical="top"/>
    </xf>
    <xf numFmtId="43" fontId="2" fillId="0" borderId="11" xfId="1" applyFont="1" applyBorder="1" applyAlignment="1">
      <alignment vertical="top"/>
    </xf>
    <xf numFmtId="0" fontId="2" fillId="0" borderId="10" xfId="0" applyFont="1" applyBorder="1" applyAlignment="1">
      <alignment horizontal="center" vertical="top"/>
    </xf>
    <xf numFmtId="0" fontId="2" fillId="0" borderId="11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center" vertical="top" wrapText="1"/>
    </xf>
    <xf numFmtId="43" fontId="11" fillId="0" borderId="11" xfId="1" applyFont="1" applyBorder="1" applyAlignment="1">
      <alignment vertical="top" wrapText="1"/>
    </xf>
    <xf numFmtId="0" fontId="2" fillId="0" borderId="11" xfId="1" applyNumberFormat="1" applyFont="1" applyBorder="1" applyAlignment="1">
      <alignment vertical="top"/>
    </xf>
    <xf numFmtId="0" fontId="3" fillId="0" borderId="12" xfId="1" applyNumberFormat="1" applyFont="1" applyBorder="1" applyAlignment="1">
      <alignment vertical="top"/>
    </xf>
    <xf numFmtId="0" fontId="2" fillId="0" borderId="11" xfId="0" applyFont="1" applyBorder="1" applyAlignment="1">
      <alignment horizontal="center" vertical="top" wrapText="1"/>
    </xf>
    <xf numFmtId="43" fontId="12" fillId="0" borderId="11" xfId="1" applyFont="1" applyBorder="1" applyAlignment="1">
      <alignment vertical="top" shrinkToFit="1"/>
    </xf>
    <xf numFmtId="43" fontId="2" fillId="0" borderId="12" xfId="1" applyFont="1" applyBorder="1" applyAlignment="1">
      <alignment vertical="top"/>
    </xf>
    <xf numFmtId="0" fontId="12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/>
    </xf>
    <xf numFmtId="0" fontId="12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0" fontId="10" fillId="5" borderId="11" xfId="0" applyFont="1" applyFill="1" applyBorder="1" applyAlignment="1">
      <alignment horizontal="center" vertical="top" wrapText="1"/>
    </xf>
    <xf numFmtId="49" fontId="3" fillId="6" borderId="10" xfId="0" applyNumberFormat="1" applyFont="1" applyFill="1" applyBorder="1" applyAlignment="1">
      <alignment horizontal="center" vertical="top"/>
    </xf>
    <xf numFmtId="49" fontId="3" fillId="6" borderId="11" xfId="0" applyNumberFormat="1" applyFont="1" applyFill="1" applyBorder="1" applyAlignment="1">
      <alignment horizontal="left" vertical="top"/>
    </xf>
    <xf numFmtId="2" fontId="2" fillId="6" borderId="11" xfId="0" applyNumberFormat="1" applyFont="1" applyFill="1" applyBorder="1" applyAlignment="1">
      <alignment horizontal="center" vertical="top"/>
    </xf>
    <xf numFmtId="43" fontId="2" fillId="6" borderId="11" xfId="1" applyFont="1" applyFill="1" applyBorder="1" applyAlignment="1">
      <alignment vertical="top"/>
    </xf>
    <xf numFmtId="43" fontId="3" fillId="6" borderId="11" xfId="1" applyFont="1" applyFill="1" applyBorder="1" applyAlignment="1">
      <alignment vertical="top"/>
    </xf>
    <xf numFmtId="43" fontId="3" fillId="6" borderId="12" xfId="1" applyFont="1" applyFill="1" applyBorder="1" applyAlignment="1">
      <alignment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left" vertical="top"/>
    </xf>
    <xf numFmtId="2" fontId="2" fillId="0" borderId="11" xfId="0" applyNumberFormat="1" applyFont="1" applyBorder="1" applyAlignment="1">
      <alignment horizontal="center" vertical="top"/>
    </xf>
    <xf numFmtId="43" fontId="2" fillId="0" borderId="11" xfId="1" applyFont="1" applyFill="1" applyBorder="1" applyAlignment="1">
      <alignment vertical="top"/>
    </xf>
    <xf numFmtId="43" fontId="3" fillId="0" borderId="11" xfId="1" applyFont="1" applyFill="1" applyBorder="1" applyAlignment="1">
      <alignment vertical="top"/>
    </xf>
    <xf numFmtId="43" fontId="3" fillId="0" borderId="12" xfId="1" applyFont="1" applyFill="1" applyBorder="1" applyAlignment="1">
      <alignment vertical="top"/>
    </xf>
    <xf numFmtId="0" fontId="13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justify" vertical="top" wrapText="1"/>
    </xf>
    <xf numFmtId="3" fontId="11" fillId="0" borderId="11" xfId="2" applyNumberFormat="1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justify" vertical="top" wrapText="1"/>
    </xf>
    <xf numFmtId="43" fontId="2" fillId="0" borderId="11" xfId="1" applyFont="1" applyFill="1" applyBorder="1" applyAlignment="1" applyProtection="1">
      <alignment vertical="top" wrapText="1"/>
    </xf>
    <xf numFmtId="43" fontId="2" fillId="0" borderId="0" xfId="0" applyNumberFormat="1" applyFont="1" applyAlignment="1">
      <alignment vertical="top"/>
    </xf>
    <xf numFmtId="165" fontId="2" fillId="0" borderId="0" xfId="0" applyNumberFormat="1" applyFont="1" applyAlignment="1">
      <alignment vertical="top"/>
    </xf>
    <xf numFmtId="49" fontId="2" fillId="0" borderId="10" xfId="0" applyNumberFormat="1" applyFont="1" applyBorder="1" applyAlignment="1">
      <alignment horizontal="center" vertical="top"/>
    </xf>
    <xf numFmtId="0" fontId="2" fillId="7" borderId="11" xfId="0" applyFont="1" applyFill="1" applyBorder="1" applyAlignment="1">
      <alignment vertical="top" wrapText="1"/>
    </xf>
    <xf numFmtId="0" fontId="2" fillId="0" borderId="11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center" vertical="top"/>
    </xf>
    <xf numFmtId="2" fontId="2" fillId="0" borderId="11" xfId="0" applyNumberFormat="1" applyFont="1" applyBorder="1" applyAlignment="1">
      <alignment horizontal="center" vertical="top" wrapText="1"/>
    </xf>
    <xf numFmtId="43" fontId="15" fillId="0" borderId="11" xfId="1" applyFont="1" applyBorder="1" applyAlignment="1">
      <alignment vertical="top"/>
    </xf>
    <xf numFmtId="0" fontId="15" fillId="0" borderId="0" xfId="0" applyFont="1" applyAlignment="1">
      <alignment vertical="top"/>
    </xf>
    <xf numFmtId="166" fontId="3" fillId="6" borderId="10" xfId="0" applyNumberFormat="1" applyFont="1" applyFill="1" applyBorder="1" applyAlignment="1">
      <alignment horizontal="center" vertical="top"/>
    </xf>
    <xf numFmtId="0" fontId="3" fillId="6" borderId="11" xfId="0" applyFont="1" applyFill="1" applyBorder="1" applyAlignment="1">
      <alignment horizontal="justify" vertical="top" wrapText="1"/>
    </xf>
    <xf numFmtId="0" fontId="11" fillId="6" borderId="11" xfId="0" applyFont="1" applyFill="1" applyBorder="1" applyAlignment="1">
      <alignment horizontal="center" vertical="top"/>
    </xf>
    <xf numFmtId="43" fontId="2" fillId="6" borderId="11" xfId="1" applyFont="1" applyFill="1" applyBorder="1" applyAlignment="1" applyProtection="1">
      <alignment vertical="top" wrapText="1"/>
    </xf>
    <xf numFmtId="0" fontId="3" fillId="0" borderId="0" xfId="0" applyFont="1" applyAlignment="1">
      <alignment horizontal="right" vertical="top"/>
    </xf>
    <xf numFmtId="0" fontId="16" fillId="0" borderId="0" xfId="0" applyFont="1" applyAlignment="1">
      <alignment vertical="top"/>
    </xf>
    <xf numFmtId="0" fontId="2" fillId="6" borderId="11" xfId="0" applyFont="1" applyFill="1" applyBorder="1" applyAlignment="1">
      <alignment horizontal="center" vertical="top"/>
    </xf>
    <xf numFmtId="3" fontId="2" fillId="0" borderId="11" xfId="2" applyNumberFormat="1" applyFont="1" applyBorder="1" applyAlignment="1">
      <alignment horizontal="center" vertical="top"/>
    </xf>
    <xf numFmtId="0" fontId="2" fillId="0" borderId="10" xfId="1" applyNumberFormat="1" applyFont="1" applyFill="1" applyBorder="1" applyAlignment="1" applyProtection="1">
      <alignment horizontal="center" vertical="top" wrapText="1"/>
    </xf>
    <xf numFmtId="0" fontId="2" fillId="0" borderId="11" xfId="1" applyNumberFormat="1" applyFont="1" applyFill="1" applyBorder="1" applyAlignment="1" applyProtection="1">
      <alignment vertical="top" wrapText="1"/>
    </xf>
    <xf numFmtId="0" fontId="2" fillId="0" borderId="11" xfId="1" applyNumberFormat="1" applyFont="1" applyFill="1" applyBorder="1" applyAlignment="1" applyProtection="1">
      <alignment horizontal="center" vertical="top" wrapText="1"/>
    </xf>
    <xf numFmtId="43" fontId="2" fillId="0" borderId="11" xfId="1" quotePrefix="1" applyFont="1" applyFill="1" applyBorder="1" applyAlignment="1" applyProtection="1">
      <alignment vertical="top"/>
      <protection locked="0"/>
    </xf>
    <xf numFmtId="4" fontId="2" fillId="0" borderId="13" xfId="0" applyNumberFormat="1" applyFont="1" applyBorder="1" applyAlignment="1">
      <alignment horizontal="justify" vertical="top" wrapText="1"/>
    </xf>
    <xf numFmtId="4" fontId="2" fillId="0" borderId="13" xfId="0" applyNumberFormat="1" applyFont="1" applyBorder="1" applyAlignment="1">
      <alignment horizontal="center" vertical="top"/>
    </xf>
    <xf numFmtId="4" fontId="2" fillId="0" borderId="13" xfId="0" applyNumberFormat="1" applyFont="1" applyBorder="1" applyAlignment="1">
      <alignment vertical="top"/>
    </xf>
    <xf numFmtId="0" fontId="2" fillId="0" borderId="14" xfId="0" applyFont="1" applyBorder="1" applyAlignment="1">
      <alignment horizontal="center" vertical="top"/>
    </xf>
    <xf numFmtId="0" fontId="2" fillId="0" borderId="15" xfId="0" applyFont="1" applyBorder="1" applyAlignment="1">
      <alignment vertical="top" wrapText="1"/>
    </xf>
    <xf numFmtId="0" fontId="2" fillId="0" borderId="15" xfId="0" applyFont="1" applyBorder="1" applyAlignment="1">
      <alignment horizontal="center" vertical="top" wrapText="1"/>
    </xf>
    <xf numFmtId="43" fontId="2" fillId="0" borderId="15" xfId="1" applyFont="1" applyFill="1" applyBorder="1" applyAlignment="1" applyProtection="1">
      <alignment vertical="top" wrapText="1"/>
    </xf>
    <xf numFmtId="43" fontId="2" fillId="0" borderId="15" xfId="1" quotePrefix="1" applyFont="1" applyFill="1" applyBorder="1" applyAlignment="1" applyProtection="1">
      <alignment vertical="top"/>
      <protection locked="0"/>
    </xf>
    <xf numFmtId="43" fontId="2" fillId="0" borderId="15" xfId="1" applyFont="1" applyBorder="1" applyAlignment="1">
      <alignment vertical="top"/>
    </xf>
    <xf numFmtId="43" fontId="2" fillId="0" borderId="16" xfId="1" applyFont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11" fillId="3" borderId="11" xfId="0" applyFont="1" applyFill="1" applyBorder="1" applyAlignment="1">
      <alignment horizontal="justify" vertical="top" wrapText="1"/>
    </xf>
    <xf numFmtId="0" fontId="15" fillId="3" borderId="10" xfId="0" applyFont="1" applyFill="1" applyBorder="1" applyAlignment="1">
      <alignment horizontal="center" vertical="top"/>
    </xf>
    <xf numFmtId="0" fontId="15" fillId="3" borderId="11" xfId="0" applyFont="1" applyFill="1" applyBorder="1" applyAlignment="1">
      <alignment horizontal="left" vertical="top" wrapText="1"/>
    </xf>
    <xf numFmtId="0" fontId="15" fillId="3" borderId="11" xfId="0" applyFont="1" applyFill="1" applyBorder="1" applyAlignment="1">
      <alignment horizontal="center" vertical="top" wrapText="1"/>
    </xf>
    <xf numFmtId="43" fontId="15" fillId="3" borderId="11" xfId="1" applyFont="1" applyFill="1" applyBorder="1" applyAlignment="1">
      <alignment vertical="top"/>
    </xf>
    <xf numFmtId="43" fontId="2" fillId="3" borderId="11" xfId="1" applyFont="1" applyFill="1" applyBorder="1" applyAlignment="1">
      <alignment vertical="top"/>
    </xf>
    <xf numFmtId="43" fontId="2" fillId="3" borderId="12" xfId="1" applyFont="1" applyFill="1" applyBorder="1" applyAlignment="1">
      <alignment vertical="top"/>
    </xf>
    <xf numFmtId="0" fontId="2" fillId="3" borderId="11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</cellXfs>
  <cellStyles count="3">
    <cellStyle name="Normal" xfId="0" builtinId="0"/>
    <cellStyle name="Vírgula" xfId="1" builtinId="3"/>
    <cellStyle name="Vírgula 2" xfId="2" xr:uid="{78F1B899-413D-4AD7-B132-FBF9100353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2</xdr:col>
      <xdr:colOff>34826</xdr:colOff>
      <xdr:row>2</xdr:row>
      <xdr:rowOff>161925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4BC9C342-5071-400D-85A3-6B38DE55D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76200"/>
          <a:ext cx="768251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33DC9-5CCE-4B0B-8AF4-70EF7E76605A}">
  <dimension ref="B1:U390"/>
  <sheetViews>
    <sheetView showGridLines="0" tabSelected="1" zoomScaleNormal="100" zoomScaleSheetLayoutView="120" workbookViewId="0">
      <pane xSplit="5" ySplit="9" topLeftCell="F10" activePane="bottomRight" state="frozen"/>
      <selection pane="topRight" activeCell="F1" sqref="F1"/>
      <selection pane="bottomLeft" activeCell="A11" sqref="A11"/>
      <selection pane="bottomRight" activeCell="F1" sqref="F1"/>
    </sheetView>
  </sheetViews>
  <sheetFormatPr defaultRowHeight="11.25" x14ac:dyDescent="0.25"/>
  <cols>
    <col min="1" max="1" width="2.42578125" style="6" customWidth="1"/>
    <col min="2" max="2" width="11.85546875" style="116" customWidth="1"/>
    <col min="3" max="3" width="43.140625" style="118" customWidth="1"/>
    <col min="4" max="4" width="6.140625" style="118" customWidth="1"/>
    <col min="5" max="5" width="9.28515625" style="6" customWidth="1"/>
    <col min="6" max="6" width="13.42578125" style="6" customWidth="1"/>
    <col min="7" max="7" width="14.42578125" style="6" customWidth="1"/>
    <col min="8" max="8" width="13.5703125" style="6" customWidth="1"/>
    <col min="9" max="9" width="12.140625" style="6" customWidth="1"/>
    <col min="10" max="10" width="13.140625" style="6" customWidth="1"/>
    <col min="11" max="11" width="8.140625" style="6" customWidth="1"/>
    <col min="12" max="12" width="6.140625" style="6" customWidth="1"/>
    <col min="13" max="13" width="11.28515625" style="6" customWidth="1"/>
    <col min="14" max="16" width="10" style="6" customWidth="1"/>
    <col min="17" max="17" width="10.85546875" style="6" customWidth="1"/>
    <col min="18" max="19" width="9.140625" style="6" customWidth="1"/>
    <col min="20" max="20" width="10.5703125" style="6" bestFit="1" customWidth="1"/>
    <col min="21" max="22" width="9.140625" style="6"/>
    <col min="23" max="23" width="10.7109375" style="6" bestFit="1" customWidth="1"/>
    <col min="24" max="24" width="12.5703125" style="6" bestFit="1" customWidth="1"/>
    <col min="25" max="16384" width="9.140625" style="6"/>
  </cols>
  <sheetData>
    <row r="1" spans="2:14" ht="14.25" customHeight="1" x14ac:dyDescent="0.25">
      <c r="B1" s="1"/>
      <c r="C1" s="2"/>
      <c r="D1" s="2"/>
      <c r="E1" s="3"/>
      <c r="F1" s="4" t="s">
        <v>670</v>
      </c>
      <c r="G1" s="3"/>
      <c r="H1" s="3"/>
      <c r="I1" s="3"/>
      <c r="J1" s="5"/>
    </row>
    <row r="2" spans="2:14" ht="15.75" customHeight="1" x14ac:dyDescent="0.25">
      <c r="B2" s="7"/>
      <c r="C2" s="127" t="s">
        <v>0</v>
      </c>
      <c r="D2" s="8"/>
      <c r="E2" s="9" t="s">
        <v>1</v>
      </c>
      <c r="F2" s="128" t="s">
        <v>2</v>
      </c>
      <c r="G2" s="128"/>
      <c r="H2" s="128"/>
      <c r="I2" s="10" t="s">
        <v>3</v>
      </c>
      <c r="J2" s="11"/>
      <c r="L2" s="12"/>
    </row>
    <row r="3" spans="2:14" ht="13.5" customHeight="1" x14ac:dyDescent="0.25">
      <c r="B3" s="7"/>
      <c r="C3" s="127"/>
      <c r="D3" s="8"/>
      <c r="E3" s="13" t="s">
        <v>4</v>
      </c>
      <c r="F3" s="128" t="s">
        <v>5</v>
      </c>
      <c r="G3" s="128"/>
      <c r="H3" s="128"/>
      <c r="I3" s="14" t="s">
        <v>6</v>
      </c>
      <c r="J3" s="15"/>
      <c r="L3" s="16"/>
      <c r="M3" s="6" t="s">
        <v>7</v>
      </c>
    </row>
    <row r="4" spans="2:14" ht="16.5" customHeight="1" x14ac:dyDescent="0.25">
      <c r="B4" s="7"/>
      <c r="C4" s="127"/>
      <c r="D4" s="8"/>
      <c r="E4" s="17" t="s">
        <v>8</v>
      </c>
      <c r="F4" s="18"/>
      <c r="G4" s="19"/>
      <c r="H4" s="19"/>
      <c r="I4" s="20" t="s">
        <v>9</v>
      </c>
      <c r="J4" s="15"/>
      <c r="L4" s="21"/>
    </row>
    <row r="5" spans="2:14" s="27" customFormat="1" x14ac:dyDescent="0.25">
      <c r="B5" s="22" t="s">
        <v>10</v>
      </c>
      <c r="C5" s="23" t="s">
        <v>11</v>
      </c>
      <c r="D5" s="24" t="s">
        <v>12</v>
      </c>
      <c r="E5" s="25" t="s">
        <v>13</v>
      </c>
      <c r="F5" s="25" t="s">
        <v>14</v>
      </c>
      <c r="G5" s="25" t="s">
        <v>15</v>
      </c>
      <c r="H5" s="25" t="s">
        <v>14</v>
      </c>
      <c r="I5" s="25" t="s">
        <v>15</v>
      </c>
      <c r="J5" s="26" t="s">
        <v>16</v>
      </c>
      <c r="K5" s="6"/>
      <c r="L5" s="6"/>
    </row>
    <row r="6" spans="2:14" s="27" customFormat="1" x14ac:dyDescent="0.25">
      <c r="B6" s="28"/>
      <c r="C6" s="29"/>
      <c r="D6" s="30"/>
      <c r="E6" s="30"/>
      <c r="F6" s="31" t="s">
        <v>17</v>
      </c>
      <c r="G6" s="31" t="s">
        <v>18</v>
      </c>
      <c r="H6" s="31" t="s">
        <v>19</v>
      </c>
      <c r="I6" s="31" t="s">
        <v>20</v>
      </c>
      <c r="J6" s="32" t="s">
        <v>21</v>
      </c>
      <c r="K6" s="6"/>
      <c r="L6" s="6"/>
    </row>
    <row r="7" spans="2:14" s="27" customFormat="1" x14ac:dyDescent="0.25">
      <c r="B7" s="28"/>
      <c r="C7" s="29"/>
      <c r="D7" s="29"/>
      <c r="E7" s="30"/>
      <c r="F7" s="30"/>
      <c r="G7" s="30"/>
      <c r="H7" s="30"/>
      <c r="I7" s="30"/>
      <c r="J7" s="33"/>
      <c r="K7" s="6"/>
      <c r="L7" s="6"/>
    </row>
    <row r="8" spans="2:14" s="27" customFormat="1" x14ac:dyDescent="0.25">
      <c r="B8" s="34"/>
      <c r="C8" s="35" t="s">
        <v>21</v>
      </c>
      <c r="D8" s="35"/>
      <c r="E8" s="36"/>
      <c r="F8" s="37"/>
      <c r="G8" s="37">
        <f>G10+G43+G374</f>
        <v>0</v>
      </c>
      <c r="H8" s="37"/>
      <c r="I8" s="37">
        <f>I10+I43+I374</f>
        <v>0</v>
      </c>
      <c r="J8" s="38">
        <f>J10+J43+J374</f>
        <v>0</v>
      </c>
      <c r="K8" s="39"/>
      <c r="M8" s="40"/>
    </row>
    <row r="9" spans="2:14" s="27" customFormat="1" x14ac:dyDescent="0.25">
      <c r="B9" s="28"/>
      <c r="C9" s="29"/>
      <c r="D9" s="29"/>
      <c r="E9" s="41"/>
      <c r="F9" s="42"/>
      <c r="G9" s="42"/>
      <c r="H9" s="42"/>
      <c r="I9" s="42"/>
      <c r="J9" s="43"/>
      <c r="K9" s="6"/>
      <c r="L9" s="6"/>
    </row>
    <row r="10" spans="2:14" s="27" customFormat="1" ht="24" customHeight="1" x14ac:dyDescent="0.25">
      <c r="B10" s="44" t="s">
        <v>22</v>
      </c>
      <c r="C10" s="45" t="s">
        <v>23</v>
      </c>
      <c r="D10" s="45"/>
      <c r="E10" s="46"/>
      <c r="F10" s="47"/>
      <c r="G10" s="47">
        <f>SUM(G12:G40)</f>
        <v>0</v>
      </c>
      <c r="H10" s="47"/>
      <c r="I10" s="47">
        <f>SUM(I12:I40)</f>
        <v>0</v>
      </c>
      <c r="J10" s="48">
        <f>SUM(J12:J40)</f>
        <v>0</v>
      </c>
      <c r="K10" s="6"/>
      <c r="L10" s="6"/>
      <c r="N10" s="6"/>
    </row>
    <row r="11" spans="2:14" s="27" customFormat="1" x14ac:dyDescent="0.25">
      <c r="B11" s="28"/>
      <c r="C11" s="29"/>
      <c r="D11" s="29"/>
      <c r="E11" s="41"/>
      <c r="F11" s="49"/>
      <c r="G11" s="42"/>
      <c r="H11" s="49"/>
      <c r="I11" s="42"/>
      <c r="J11" s="43"/>
      <c r="K11" s="6"/>
      <c r="L11" s="6"/>
    </row>
    <row r="12" spans="2:14" s="27" customFormat="1" ht="113.25" customHeight="1" x14ac:dyDescent="0.25">
      <c r="B12" s="28" t="s">
        <v>24</v>
      </c>
      <c r="C12" s="29" t="s">
        <v>25</v>
      </c>
      <c r="D12" s="29"/>
      <c r="E12" s="41"/>
      <c r="F12" s="49"/>
      <c r="G12" s="42"/>
      <c r="H12" s="49"/>
      <c r="I12" s="42"/>
      <c r="J12" s="43"/>
      <c r="K12" s="6"/>
      <c r="L12" s="6"/>
    </row>
    <row r="13" spans="2:14" s="27" customFormat="1" x14ac:dyDescent="0.25">
      <c r="B13" s="50" t="s">
        <v>26</v>
      </c>
      <c r="C13" s="51" t="s">
        <v>651</v>
      </c>
      <c r="D13" s="52" t="s">
        <v>27</v>
      </c>
      <c r="E13" s="53">
        <v>204</v>
      </c>
      <c r="F13" s="54"/>
      <c r="G13" s="41"/>
      <c r="H13" s="54"/>
      <c r="I13" s="41"/>
      <c r="J13" s="55"/>
      <c r="K13" s="6"/>
      <c r="L13" s="6"/>
    </row>
    <row r="14" spans="2:14" s="27" customFormat="1" x14ac:dyDescent="0.25">
      <c r="B14" s="50" t="s">
        <v>28</v>
      </c>
      <c r="C14" s="51" t="s">
        <v>652</v>
      </c>
      <c r="D14" s="56" t="s">
        <v>27</v>
      </c>
      <c r="E14" s="57">
        <v>45</v>
      </c>
      <c r="F14" s="49"/>
      <c r="G14" s="49">
        <f t="shared" ref="G14:G41" si="0">E14*F14</f>
        <v>0</v>
      </c>
      <c r="H14" s="49"/>
      <c r="I14" s="49">
        <f>H14*E14</f>
        <v>0</v>
      </c>
      <c r="J14" s="58">
        <f>I14+G14</f>
        <v>0</v>
      </c>
      <c r="K14" s="6"/>
      <c r="L14" s="6"/>
    </row>
    <row r="15" spans="2:14" s="27" customFormat="1" x14ac:dyDescent="0.25">
      <c r="B15" s="50" t="s">
        <v>29</v>
      </c>
      <c r="C15" s="51" t="s">
        <v>653</v>
      </c>
      <c r="D15" s="56" t="s">
        <v>27</v>
      </c>
      <c r="E15" s="57">
        <v>12</v>
      </c>
      <c r="F15" s="49"/>
      <c r="G15" s="49">
        <f t="shared" si="0"/>
        <v>0</v>
      </c>
      <c r="H15" s="49"/>
      <c r="I15" s="49">
        <f t="shared" ref="I15:I41" si="1">H15*E15</f>
        <v>0</v>
      </c>
      <c r="J15" s="58">
        <f t="shared" ref="J15:J41" si="2">I15+G15</f>
        <v>0</v>
      </c>
      <c r="K15" s="6"/>
      <c r="L15" s="6"/>
    </row>
    <row r="16" spans="2:14" s="27" customFormat="1" x14ac:dyDescent="0.25">
      <c r="B16" s="59"/>
      <c r="C16" s="51"/>
      <c r="D16" s="56"/>
      <c r="E16" s="57"/>
      <c r="F16" s="49"/>
      <c r="G16" s="49"/>
      <c r="H16" s="49"/>
      <c r="I16" s="49"/>
      <c r="J16" s="58"/>
      <c r="K16" s="6"/>
      <c r="L16" s="6"/>
    </row>
    <row r="17" spans="2:13" s="27" customFormat="1" ht="90" x14ac:dyDescent="0.25">
      <c r="B17" s="28" t="s">
        <v>30</v>
      </c>
      <c r="C17" s="60" t="s">
        <v>31</v>
      </c>
      <c r="D17" s="56"/>
      <c r="E17" s="57"/>
      <c r="F17" s="49"/>
      <c r="G17" s="49"/>
      <c r="H17" s="49"/>
      <c r="I17" s="49"/>
      <c r="J17" s="58"/>
      <c r="K17" s="6"/>
      <c r="L17" s="6"/>
    </row>
    <row r="18" spans="2:13" s="27" customFormat="1" x14ac:dyDescent="0.25">
      <c r="B18" s="50" t="s">
        <v>32</v>
      </c>
      <c r="C18" s="51" t="s">
        <v>654</v>
      </c>
      <c r="D18" s="56" t="s">
        <v>27</v>
      </c>
      <c r="E18" s="49">
        <v>75</v>
      </c>
      <c r="F18" s="49"/>
      <c r="G18" s="49">
        <f t="shared" si="0"/>
        <v>0</v>
      </c>
      <c r="H18" s="49"/>
      <c r="I18" s="49">
        <f t="shared" si="1"/>
        <v>0</v>
      </c>
      <c r="J18" s="58">
        <f t="shared" si="2"/>
        <v>0</v>
      </c>
      <c r="K18" s="6"/>
      <c r="L18" s="6"/>
    </row>
    <row r="19" spans="2:13" s="27" customFormat="1" x14ac:dyDescent="0.25">
      <c r="B19" s="50" t="s">
        <v>33</v>
      </c>
      <c r="C19" s="51" t="s">
        <v>655</v>
      </c>
      <c r="D19" s="52" t="s">
        <v>27</v>
      </c>
      <c r="E19" s="53">
        <v>45</v>
      </c>
      <c r="F19" s="49"/>
      <c r="G19" s="49">
        <f t="shared" si="0"/>
        <v>0</v>
      </c>
      <c r="H19" s="49"/>
      <c r="I19" s="49">
        <f t="shared" si="1"/>
        <v>0</v>
      </c>
      <c r="J19" s="58">
        <f t="shared" si="2"/>
        <v>0</v>
      </c>
      <c r="K19" s="6"/>
      <c r="L19" s="6"/>
    </row>
    <row r="20" spans="2:13" s="27" customFormat="1" x14ac:dyDescent="0.25">
      <c r="B20" s="61"/>
      <c r="C20" s="51"/>
      <c r="D20" s="52"/>
      <c r="E20" s="53"/>
      <c r="F20" s="49"/>
      <c r="G20" s="49"/>
      <c r="H20" s="49"/>
      <c r="I20" s="49"/>
      <c r="J20" s="58"/>
      <c r="K20" s="6"/>
      <c r="L20" s="6"/>
    </row>
    <row r="21" spans="2:13" s="27" customFormat="1" ht="117.75" customHeight="1" x14ac:dyDescent="0.25">
      <c r="B21" s="28" t="s">
        <v>34</v>
      </c>
      <c r="C21" s="29" t="s">
        <v>35</v>
      </c>
      <c r="D21" s="52"/>
      <c r="E21" s="53"/>
      <c r="F21" s="49"/>
      <c r="G21" s="49"/>
      <c r="H21" s="49"/>
      <c r="I21" s="49"/>
      <c r="J21" s="58"/>
      <c r="K21" s="6"/>
      <c r="L21" s="6"/>
    </row>
    <row r="22" spans="2:13" s="27" customFormat="1" ht="22.5" x14ac:dyDescent="0.25">
      <c r="B22" s="50" t="s">
        <v>36</v>
      </c>
      <c r="C22" s="51" t="s">
        <v>656</v>
      </c>
      <c r="D22" s="56" t="s">
        <v>27</v>
      </c>
      <c r="E22" s="57">
        <v>27</v>
      </c>
      <c r="F22" s="49"/>
      <c r="G22" s="49">
        <f t="shared" si="0"/>
        <v>0</v>
      </c>
      <c r="H22" s="49"/>
      <c r="I22" s="49">
        <f t="shared" si="1"/>
        <v>0</v>
      </c>
      <c r="J22" s="58">
        <f t="shared" si="2"/>
        <v>0</v>
      </c>
      <c r="K22" s="6"/>
      <c r="L22" s="6"/>
    </row>
    <row r="23" spans="2:13" s="27" customFormat="1" ht="22.5" x14ac:dyDescent="0.25">
      <c r="B23" s="50" t="s">
        <v>37</v>
      </c>
      <c r="C23" s="51" t="s">
        <v>657</v>
      </c>
      <c r="D23" s="52" t="s">
        <v>27</v>
      </c>
      <c r="E23" s="53">
        <v>24</v>
      </c>
      <c r="F23" s="49"/>
      <c r="G23" s="49">
        <f t="shared" si="0"/>
        <v>0</v>
      </c>
      <c r="H23" s="49"/>
      <c r="I23" s="49">
        <f t="shared" si="1"/>
        <v>0</v>
      </c>
      <c r="J23" s="58">
        <f t="shared" si="2"/>
        <v>0</v>
      </c>
      <c r="K23" s="6"/>
      <c r="L23" s="6"/>
    </row>
    <row r="24" spans="2:13" s="27" customFormat="1" x14ac:dyDescent="0.25">
      <c r="B24" s="61"/>
      <c r="C24" s="51"/>
      <c r="D24" s="52"/>
      <c r="E24" s="53"/>
      <c r="F24" s="49"/>
      <c r="G24" s="49"/>
      <c r="H24" s="49"/>
      <c r="I24" s="49"/>
      <c r="J24" s="58"/>
      <c r="K24" s="6"/>
      <c r="L24" s="6"/>
    </row>
    <row r="25" spans="2:13" s="27" customFormat="1" ht="78.75" x14ac:dyDescent="0.25">
      <c r="B25" s="28" t="s">
        <v>38</v>
      </c>
      <c r="C25" s="60" t="s">
        <v>39</v>
      </c>
      <c r="D25" s="52"/>
      <c r="E25" s="53"/>
      <c r="F25" s="49"/>
      <c r="G25" s="49"/>
      <c r="H25" s="49"/>
      <c r="I25" s="49"/>
      <c r="J25" s="58"/>
      <c r="K25" s="6"/>
      <c r="L25" s="6"/>
    </row>
    <row r="26" spans="2:13" s="27" customFormat="1" x14ac:dyDescent="0.25">
      <c r="B26" s="50" t="s">
        <v>40</v>
      </c>
      <c r="C26" s="51" t="s">
        <v>658</v>
      </c>
      <c r="D26" s="56" t="s">
        <v>27</v>
      </c>
      <c r="E26" s="49">
        <v>1600</v>
      </c>
      <c r="F26" s="49"/>
      <c r="G26" s="49">
        <f t="shared" si="0"/>
        <v>0</v>
      </c>
      <c r="H26" s="49"/>
      <c r="I26" s="49">
        <f t="shared" ref="I26" si="3">H26*E26</f>
        <v>0</v>
      </c>
      <c r="J26" s="58">
        <f t="shared" ref="J26" si="4">I26+G26</f>
        <v>0</v>
      </c>
      <c r="K26" s="6"/>
      <c r="L26" s="6"/>
    </row>
    <row r="27" spans="2:13" s="27" customFormat="1" x14ac:dyDescent="0.25">
      <c r="B27" s="59"/>
      <c r="C27" s="51"/>
      <c r="D27" s="56"/>
      <c r="E27" s="49"/>
      <c r="F27" s="49"/>
      <c r="G27" s="49"/>
      <c r="H27" s="49"/>
      <c r="I27" s="49"/>
      <c r="J27" s="58"/>
      <c r="K27" s="6"/>
      <c r="L27" s="6"/>
    </row>
    <row r="28" spans="2:13" s="27" customFormat="1" ht="78.75" x14ac:dyDescent="0.25">
      <c r="B28" s="28" t="s">
        <v>41</v>
      </c>
      <c r="C28" s="60" t="s">
        <v>42</v>
      </c>
      <c r="D28" s="56"/>
      <c r="E28" s="49"/>
      <c r="F28" s="49"/>
      <c r="G28" s="49"/>
      <c r="H28" s="49"/>
      <c r="I28" s="49"/>
      <c r="J28" s="58"/>
      <c r="K28" s="6"/>
      <c r="L28" s="6"/>
    </row>
    <row r="29" spans="2:13" s="27" customFormat="1" x14ac:dyDescent="0.25">
      <c r="B29" s="50" t="s">
        <v>43</v>
      </c>
      <c r="C29" s="51" t="s">
        <v>659</v>
      </c>
      <c r="D29" s="52" t="s">
        <v>27</v>
      </c>
      <c r="E29" s="49">
        <v>800</v>
      </c>
      <c r="F29" s="49"/>
      <c r="G29" s="49">
        <f t="shared" si="0"/>
        <v>0</v>
      </c>
      <c r="H29" s="49"/>
      <c r="I29" s="49">
        <f t="shared" si="1"/>
        <v>0</v>
      </c>
      <c r="J29" s="58">
        <f t="shared" si="2"/>
        <v>0</v>
      </c>
      <c r="K29" s="6"/>
      <c r="L29" s="6"/>
    </row>
    <row r="30" spans="2:13" s="27" customFormat="1" x14ac:dyDescent="0.25">
      <c r="B30" s="50" t="s">
        <v>44</v>
      </c>
      <c r="C30" s="51" t="s">
        <v>660</v>
      </c>
      <c r="D30" s="56" t="s">
        <v>27</v>
      </c>
      <c r="E30" s="49">
        <v>50</v>
      </c>
      <c r="F30" s="49"/>
      <c r="G30" s="49">
        <f t="shared" si="0"/>
        <v>0</v>
      </c>
      <c r="H30" s="49"/>
      <c r="I30" s="49">
        <f t="shared" si="1"/>
        <v>0</v>
      </c>
      <c r="J30" s="58">
        <f t="shared" si="2"/>
        <v>0</v>
      </c>
      <c r="K30" s="6"/>
      <c r="L30" s="6"/>
      <c r="M30" s="6"/>
    </row>
    <row r="31" spans="2:13" s="27" customFormat="1" x14ac:dyDescent="0.25">
      <c r="B31" s="50" t="s">
        <v>45</v>
      </c>
      <c r="C31" s="51" t="s">
        <v>661</v>
      </c>
      <c r="D31" s="56" t="s">
        <v>27</v>
      </c>
      <c r="E31" s="49">
        <v>400</v>
      </c>
      <c r="F31" s="49"/>
      <c r="G31" s="49">
        <f t="shared" si="0"/>
        <v>0</v>
      </c>
      <c r="H31" s="49"/>
      <c r="I31" s="49">
        <f t="shared" si="1"/>
        <v>0</v>
      </c>
      <c r="J31" s="58">
        <f t="shared" si="2"/>
        <v>0</v>
      </c>
      <c r="K31" s="6"/>
      <c r="L31" s="6"/>
      <c r="M31" s="6"/>
    </row>
    <row r="32" spans="2:13" s="27" customFormat="1" x14ac:dyDescent="0.25">
      <c r="B32" s="50" t="s">
        <v>46</v>
      </c>
      <c r="C32" s="51" t="s">
        <v>662</v>
      </c>
      <c r="D32" s="56" t="s">
        <v>27</v>
      </c>
      <c r="E32" s="49">
        <v>150</v>
      </c>
      <c r="F32" s="49"/>
      <c r="G32" s="49">
        <f t="shared" si="0"/>
        <v>0</v>
      </c>
      <c r="H32" s="49"/>
      <c r="I32" s="49">
        <f t="shared" si="1"/>
        <v>0</v>
      </c>
      <c r="J32" s="58">
        <f t="shared" si="2"/>
        <v>0</v>
      </c>
      <c r="K32" s="6"/>
      <c r="L32" s="6"/>
      <c r="M32" s="6"/>
    </row>
    <row r="33" spans="2:20" s="27" customFormat="1" x14ac:dyDescent="0.25">
      <c r="B33" s="50" t="s">
        <v>47</v>
      </c>
      <c r="C33" s="51" t="s">
        <v>663</v>
      </c>
      <c r="D33" s="52" t="s">
        <v>27</v>
      </c>
      <c r="E33" s="49">
        <v>100</v>
      </c>
      <c r="F33" s="49"/>
      <c r="G33" s="49">
        <f t="shared" si="0"/>
        <v>0</v>
      </c>
      <c r="H33" s="49"/>
      <c r="I33" s="49">
        <f t="shared" si="1"/>
        <v>0</v>
      </c>
      <c r="J33" s="58">
        <f t="shared" si="2"/>
        <v>0</v>
      </c>
      <c r="K33" s="6"/>
      <c r="L33" s="6"/>
    </row>
    <row r="34" spans="2:20" s="27" customFormat="1" x14ac:dyDescent="0.25">
      <c r="B34" s="120" t="s">
        <v>665</v>
      </c>
      <c r="C34" s="121" t="s">
        <v>666</v>
      </c>
      <c r="D34" s="122" t="s">
        <v>27</v>
      </c>
      <c r="E34" s="123">
        <v>85</v>
      </c>
      <c r="F34" s="124"/>
      <c r="G34" s="124">
        <f t="shared" si="0"/>
        <v>0</v>
      </c>
      <c r="H34" s="124"/>
      <c r="I34" s="124">
        <f t="shared" si="1"/>
        <v>0</v>
      </c>
      <c r="J34" s="125">
        <f t="shared" si="2"/>
        <v>0</v>
      </c>
      <c r="K34" s="6"/>
      <c r="L34" s="6"/>
    </row>
    <row r="35" spans="2:20" s="27" customFormat="1" x14ac:dyDescent="0.25">
      <c r="B35" s="120" t="s">
        <v>667</v>
      </c>
      <c r="C35" s="121" t="s">
        <v>668</v>
      </c>
      <c r="D35" s="122" t="s">
        <v>27</v>
      </c>
      <c r="E35" s="123">
        <v>120</v>
      </c>
      <c r="F35" s="124"/>
      <c r="G35" s="124">
        <f t="shared" si="0"/>
        <v>0</v>
      </c>
      <c r="H35" s="124"/>
      <c r="I35" s="124">
        <f t="shared" si="1"/>
        <v>0</v>
      </c>
      <c r="J35" s="125">
        <f t="shared" si="2"/>
        <v>0</v>
      </c>
      <c r="K35" s="6"/>
      <c r="L35" s="6"/>
    </row>
    <row r="36" spans="2:20" s="27" customFormat="1" x14ac:dyDescent="0.25">
      <c r="B36" s="61"/>
      <c r="C36" s="51"/>
      <c r="D36" s="52"/>
      <c r="E36" s="49"/>
      <c r="F36" s="49"/>
      <c r="G36" s="49"/>
      <c r="H36" s="49"/>
      <c r="I36" s="49"/>
      <c r="J36" s="58"/>
      <c r="K36" s="6"/>
      <c r="L36" s="6"/>
    </row>
    <row r="37" spans="2:20" s="27" customFormat="1" ht="158.25" customHeight="1" x14ac:dyDescent="0.25">
      <c r="B37" s="28" t="s">
        <v>48</v>
      </c>
      <c r="C37" s="60" t="s">
        <v>49</v>
      </c>
      <c r="D37" s="52"/>
      <c r="E37" s="49"/>
      <c r="F37" s="49"/>
      <c r="G37" s="49"/>
      <c r="H37" s="49"/>
      <c r="I37" s="49"/>
      <c r="J37" s="58"/>
      <c r="K37" s="6"/>
      <c r="L37" s="6"/>
    </row>
    <row r="38" spans="2:20" s="27" customFormat="1" ht="33.75" x14ac:dyDescent="0.25">
      <c r="B38" s="50" t="s">
        <v>50</v>
      </c>
      <c r="C38" s="51" t="s">
        <v>51</v>
      </c>
      <c r="D38" s="62" t="s">
        <v>52</v>
      </c>
      <c r="E38" s="49">
        <v>1</v>
      </c>
      <c r="F38" s="49"/>
      <c r="G38" s="49">
        <f t="shared" si="0"/>
        <v>0</v>
      </c>
      <c r="H38" s="49"/>
      <c r="I38" s="49">
        <f t="shared" si="1"/>
        <v>0</v>
      </c>
      <c r="J38" s="58">
        <f t="shared" si="2"/>
        <v>0</v>
      </c>
      <c r="K38" s="6"/>
      <c r="L38" s="6"/>
    </row>
    <row r="39" spans="2:20" s="27" customFormat="1" ht="24.75" customHeight="1" x14ac:dyDescent="0.25">
      <c r="B39" s="50" t="s">
        <v>53</v>
      </c>
      <c r="C39" s="51" t="s">
        <v>54</v>
      </c>
      <c r="D39" s="62" t="s">
        <v>52</v>
      </c>
      <c r="E39" s="49">
        <v>1</v>
      </c>
      <c r="F39" s="49"/>
      <c r="G39" s="49">
        <f t="shared" si="0"/>
        <v>0</v>
      </c>
      <c r="H39" s="49"/>
      <c r="I39" s="49">
        <f t="shared" si="1"/>
        <v>0</v>
      </c>
      <c r="J39" s="58">
        <f t="shared" si="2"/>
        <v>0</v>
      </c>
      <c r="K39" s="6"/>
      <c r="L39" s="6"/>
    </row>
    <row r="40" spans="2:20" s="27" customFormat="1" ht="33.75" x14ac:dyDescent="0.25">
      <c r="B40" s="50" t="s">
        <v>55</v>
      </c>
      <c r="C40" s="63" t="s">
        <v>56</v>
      </c>
      <c r="D40" s="62" t="s">
        <v>52</v>
      </c>
      <c r="E40" s="49">
        <v>1</v>
      </c>
      <c r="F40" s="49"/>
      <c r="G40" s="49">
        <f t="shared" si="0"/>
        <v>0</v>
      </c>
      <c r="H40" s="49"/>
      <c r="I40" s="49">
        <f t="shared" si="1"/>
        <v>0</v>
      </c>
      <c r="J40" s="58">
        <f t="shared" si="2"/>
        <v>0</v>
      </c>
      <c r="K40" s="6"/>
      <c r="L40" s="6"/>
    </row>
    <row r="41" spans="2:20" s="27" customFormat="1" x14ac:dyDescent="0.25">
      <c r="B41" s="59"/>
      <c r="C41" s="64"/>
      <c r="D41" s="56"/>
      <c r="E41" s="49"/>
      <c r="F41" s="49"/>
      <c r="G41" s="49">
        <f t="shared" si="0"/>
        <v>0</v>
      </c>
      <c r="H41" s="49"/>
      <c r="I41" s="49">
        <f t="shared" si="1"/>
        <v>0</v>
      </c>
      <c r="J41" s="58">
        <f t="shared" si="2"/>
        <v>0</v>
      </c>
      <c r="K41" s="6"/>
      <c r="L41" s="6"/>
    </row>
    <row r="42" spans="2:20" s="27" customFormat="1" x14ac:dyDescent="0.25">
      <c r="B42" s="28"/>
      <c r="C42" s="29"/>
      <c r="D42" s="65"/>
      <c r="E42" s="42"/>
      <c r="F42" s="49"/>
      <c r="G42" s="42"/>
      <c r="H42" s="49"/>
      <c r="I42" s="42"/>
      <c r="J42" s="43"/>
      <c r="K42" s="6"/>
      <c r="L42" s="6"/>
    </row>
    <row r="43" spans="2:20" s="27" customFormat="1" ht="15" customHeight="1" x14ac:dyDescent="0.25">
      <c r="B43" s="44" t="s">
        <v>57</v>
      </c>
      <c r="C43" s="45" t="s">
        <v>58</v>
      </c>
      <c r="D43" s="66"/>
      <c r="E43" s="47"/>
      <c r="F43" s="47"/>
      <c r="G43" s="47">
        <f>G45+G305+G319+G323+G333+G346+G360+G367</f>
        <v>0</v>
      </c>
      <c r="H43" s="47"/>
      <c r="I43" s="47">
        <f>I45+I305+I319+I323+I333+I346+I360+I367</f>
        <v>0</v>
      </c>
      <c r="J43" s="48">
        <f>J45+J305+J319+J323+J333+J346+J360+J367</f>
        <v>0</v>
      </c>
      <c r="K43" s="6"/>
      <c r="L43" s="6"/>
      <c r="N43" s="6"/>
    </row>
    <row r="44" spans="2:20" s="27" customFormat="1" x14ac:dyDescent="0.25">
      <c r="B44" s="28"/>
      <c r="C44" s="29"/>
      <c r="D44" s="65"/>
      <c r="E44" s="42"/>
      <c r="F44" s="49"/>
      <c r="G44" s="42"/>
      <c r="H44" s="49"/>
      <c r="I44" s="42"/>
      <c r="J44" s="43"/>
      <c r="K44" s="6"/>
      <c r="L44" s="6"/>
    </row>
    <row r="45" spans="2:20" s="27" customFormat="1" ht="14.25" customHeight="1" x14ac:dyDescent="0.25">
      <c r="B45" s="67" t="s">
        <v>59</v>
      </c>
      <c r="C45" s="68" t="s">
        <v>60</v>
      </c>
      <c r="D45" s="69"/>
      <c r="E45" s="69"/>
      <c r="F45" s="70"/>
      <c r="G45" s="71">
        <f>SUM(G48:G303)</f>
        <v>0</v>
      </c>
      <c r="H45" s="70"/>
      <c r="I45" s="71">
        <f>SUM(I48:I303)</f>
        <v>0</v>
      </c>
      <c r="J45" s="72">
        <f>SUM(J48:J303)</f>
        <v>0</v>
      </c>
      <c r="K45" s="6"/>
      <c r="L45" s="6"/>
    </row>
    <row r="46" spans="2:20" s="27" customFormat="1" ht="13.5" customHeight="1" x14ac:dyDescent="0.25">
      <c r="B46" s="73"/>
      <c r="C46" s="74"/>
      <c r="D46" s="75"/>
      <c r="E46" s="75"/>
      <c r="F46" s="76"/>
      <c r="G46" s="77"/>
      <c r="H46" s="76"/>
      <c r="I46" s="77"/>
      <c r="J46" s="78"/>
      <c r="K46" s="6"/>
      <c r="L46" s="6"/>
    </row>
    <row r="47" spans="2:20" s="27" customFormat="1" x14ac:dyDescent="0.25">
      <c r="B47" s="79" t="s">
        <v>61</v>
      </c>
      <c r="C47" s="80" t="s">
        <v>62</v>
      </c>
      <c r="D47" s="62"/>
      <c r="E47" s="81"/>
      <c r="F47" s="76"/>
      <c r="G47" s="77"/>
      <c r="H47" s="76"/>
      <c r="I47" s="77"/>
      <c r="J47" s="78"/>
      <c r="K47" s="6"/>
      <c r="L47" s="6"/>
    </row>
    <row r="48" spans="2:20" s="27" customFormat="1" x14ac:dyDescent="0.25">
      <c r="B48" s="82" t="s">
        <v>63</v>
      </c>
      <c r="C48" s="83" t="s">
        <v>64</v>
      </c>
      <c r="D48" s="62" t="s">
        <v>65</v>
      </c>
      <c r="E48" s="84">
        <v>1</v>
      </c>
      <c r="F48" s="49"/>
      <c r="G48" s="49">
        <f>F48*E48</f>
        <v>0</v>
      </c>
      <c r="H48" s="49"/>
      <c r="I48" s="49">
        <f>H48*E48</f>
        <v>0</v>
      </c>
      <c r="J48" s="58">
        <f>I48+G48</f>
        <v>0</v>
      </c>
      <c r="K48" s="85"/>
      <c r="L48" s="6"/>
      <c r="T48" s="6"/>
    </row>
    <row r="49" spans="2:20" s="27" customFormat="1" x14ac:dyDescent="0.25">
      <c r="B49" s="82" t="s">
        <v>66</v>
      </c>
      <c r="C49" s="83" t="s">
        <v>67</v>
      </c>
      <c r="D49" s="62" t="s">
        <v>68</v>
      </c>
      <c r="E49" s="84">
        <v>1</v>
      </c>
      <c r="F49" s="49"/>
      <c r="G49" s="49">
        <f t="shared" ref="G49:G113" si="5">F49*E49</f>
        <v>0</v>
      </c>
      <c r="H49" s="49"/>
      <c r="I49" s="49">
        <f t="shared" ref="I49:I113" si="6">H49*E49</f>
        <v>0</v>
      </c>
      <c r="J49" s="58">
        <f t="shared" ref="J49:J113" si="7">I49+G49</f>
        <v>0</v>
      </c>
      <c r="K49" s="86"/>
      <c r="L49" s="6"/>
      <c r="T49" s="6"/>
    </row>
    <row r="50" spans="2:20" s="27" customFormat="1" x14ac:dyDescent="0.25">
      <c r="B50" s="82" t="s">
        <v>69</v>
      </c>
      <c r="C50" s="83" t="s">
        <v>70</v>
      </c>
      <c r="D50" s="62" t="s">
        <v>68</v>
      </c>
      <c r="E50" s="84">
        <v>1</v>
      </c>
      <c r="F50" s="49"/>
      <c r="G50" s="49">
        <f t="shared" si="5"/>
        <v>0</v>
      </c>
      <c r="H50" s="49"/>
      <c r="I50" s="49">
        <f t="shared" si="6"/>
        <v>0</v>
      </c>
      <c r="J50" s="58">
        <f t="shared" si="7"/>
        <v>0</v>
      </c>
      <c r="K50" s="86"/>
      <c r="L50" s="6"/>
      <c r="M50" s="6"/>
      <c r="T50" s="6"/>
    </row>
    <row r="51" spans="2:20" s="27" customFormat="1" x14ac:dyDescent="0.25">
      <c r="B51" s="82" t="s">
        <v>71</v>
      </c>
      <c r="C51" s="83" t="s">
        <v>72</v>
      </c>
      <c r="D51" s="62" t="s">
        <v>68</v>
      </c>
      <c r="E51" s="84">
        <v>1</v>
      </c>
      <c r="F51" s="49"/>
      <c r="G51" s="49">
        <f t="shared" si="5"/>
        <v>0</v>
      </c>
      <c r="H51" s="49"/>
      <c r="I51" s="49">
        <f t="shared" si="6"/>
        <v>0</v>
      </c>
      <c r="J51" s="58">
        <f t="shared" si="7"/>
        <v>0</v>
      </c>
      <c r="K51" s="86"/>
      <c r="L51" s="6"/>
      <c r="T51" s="6"/>
    </row>
    <row r="52" spans="2:20" s="27" customFormat="1" x14ac:dyDescent="0.25">
      <c r="B52" s="82" t="s">
        <v>73</v>
      </c>
      <c r="C52" s="83" t="s">
        <v>74</v>
      </c>
      <c r="D52" s="62" t="s">
        <v>68</v>
      </c>
      <c r="E52" s="84">
        <v>1</v>
      </c>
      <c r="F52" s="49"/>
      <c r="G52" s="49">
        <f t="shared" si="5"/>
        <v>0</v>
      </c>
      <c r="H52" s="49"/>
      <c r="I52" s="49">
        <f t="shared" si="6"/>
        <v>0</v>
      </c>
      <c r="J52" s="58">
        <f t="shared" si="7"/>
        <v>0</v>
      </c>
      <c r="K52" s="86"/>
      <c r="L52" s="6"/>
      <c r="T52" s="6"/>
    </row>
    <row r="53" spans="2:20" s="27" customFormat="1" x14ac:dyDescent="0.25">
      <c r="B53" s="82" t="s">
        <v>75</v>
      </c>
      <c r="C53" s="83" t="s">
        <v>76</v>
      </c>
      <c r="D53" s="62" t="s">
        <v>68</v>
      </c>
      <c r="E53" s="84">
        <v>1</v>
      </c>
      <c r="F53" s="49"/>
      <c r="G53" s="49">
        <f t="shared" si="5"/>
        <v>0</v>
      </c>
      <c r="H53" s="49"/>
      <c r="I53" s="49">
        <f t="shared" si="6"/>
        <v>0</v>
      </c>
      <c r="J53" s="58">
        <f t="shared" si="7"/>
        <v>0</v>
      </c>
      <c r="K53" s="86"/>
      <c r="L53" s="6"/>
      <c r="T53" s="6"/>
    </row>
    <row r="54" spans="2:20" s="27" customFormat="1" x14ac:dyDescent="0.25">
      <c r="B54" s="82" t="s">
        <v>77</v>
      </c>
      <c r="C54" s="83" t="s">
        <v>78</v>
      </c>
      <c r="D54" s="62" t="s">
        <v>68</v>
      </c>
      <c r="E54" s="84">
        <v>1</v>
      </c>
      <c r="F54" s="49"/>
      <c r="G54" s="49">
        <f t="shared" si="5"/>
        <v>0</v>
      </c>
      <c r="H54" s="49"/>
      <c r="I54" s="49">
        <f t="shared" si="6"/>
        <v>0</v>
      </c>
      <c r="J54" s="58">
        <f t="shared" si="7"/>
        <v>0</v>
      </c>
      <c r="K54" s="86"/>
      <c r="L54" s="6"/>
      <c r="T54" s="6"/>
    </row>
    <row r="55" spans="2:20" s="27" customFormat="1" x14ac:dyDescent="0.25">
      <c r="B55" s="82" t="s">
        <v>79</v>
      </c>
      <c r="C55" s="83" t="s">
        <v>80</v>
      </c>
      <c r="D55" s="62" t="s">
        <v>68</v>
      </c>
      <c r="E55" s="84">
        <v>1</v>
      </c>
      <c r="F55" s="49"/>
      <c r="G55" s="49">
        <f t="shared" si="5"/>
        <v>0</v>
      </c>
      <c r="H55" s="49"/>
      <c r="I55" s="49">
        <f t="shared" si="6"/>
        <v>0</v>
      </c>
      <c r="J55" s="58">
        <f t="shared" si="7"/>
        <v>0</v>
      </c>
      <c r="K55" s="86"/>
      <c r="L55" s="6"/>
      <c r="T55" s="6"/>
    </row>
    <row r="56" spans="2:20" s="27" customFormat="1" x14ac:dyDescent="0.25">
      <c r="B56" s="82" t="s">
        <v>81</v>
      </c>
      <c r="C56" s="83" t="s">
        <v>82</v>
      </c>
      <c r="D56" s="62" t="s">
        <v>68</v>
      </c>
      <c r="E56" s="84">
        <v>1</v>
      </c>
      <c r="F56" s="49"/>
      <c r="G56" s="49">
        <f t="shared" si="5"/>
        <v>0</v>
      </c>
      <c r="H56" s="49"/>
      <c r="I56" s="49">
        <f t="shared" si="6"/>
        <v>0</v>
      </c>
      <c r="J56" s="58">
        <f t="shared" si="7"/>
        <v>0</v>
      </c>
      <c r="K56" s="86"/>
      <c r="L56" s="6"/>
      <c r="T56" s="6"/>
    </row>
    <row r="57" spans="2:20" s="27" customFormat="1" x14ac:dyDescent="0.25">
      <c r="B57" s="82" t="s">
        <v>83</v>
      </c>
      <c r="C57" s="83" t="s">
        <v>84</v>
      </c>
      <c r="D57" s="62" t="s">
        <v>68</v>
      </c>
      <c r="E57" s="84">
        <v>1</v>
      </c>
      <c r="F57" s="49"/>
      <c r="G57" s="49">
        <f>F57*E57</f>
        <v>0</v>
      </c>
      <c r="H57" s="49"/>
      <c r="I57" s="49">
        <f t="shared" si="6"/>
        <v>0</v>
      </c>
      <c r="J57" s="58">
        <f t="shared" si="7"/>
        <v>0</v>
      </c>
      <c r="K57" s="86"/>
      <c r="L57" s="6"/>
      <c r="T57" s="6"/>
    </row>
    <row r="58" spans="2:20" s="27" customFormat="1" x14ac:dyDescent="0.25">
      <c r="B58" s="82" t="s">
        <v>85</v>
      </c>
      <c r="C58" s="83" t="s">
        <v>86</v>
      </c>
      <c r="D58" s="62" t="s">
        <v>68</v>
      </c>
      <c r="E58" s="84">
        <v>1</v>
      </c>
      <c r="F58" s="49"/>
      <c r="G58" s="49">
        <f>F58*E58</f>
        <v>0</v>
      </c>
      <c r="H58" s="49"/>
      <c r="I58" s="49">
        <f t="shared" si="6"/>
        <v>0</v>
      </c>
      <c r="J58" s="58">
        <f t="shared" si="7"/>
        <v>0</v>
      </c>
      <c r="K58" s="86"/>
      <c r="L58" s="6"/>
      <c r="T58" s="6"/>
    </row>
    <row r="59" spans="2:20" s="27" customFormat="1" x14ac:dyDescent="0.25">
      <c r="B59" s="82" t="s">
        <v>87</v>
      </c>
      <c r="C59" s="83" t="s">
        <v>88</v>
      </c>
      <c r="D59" s="62" t="s">
        <v>68</v>
      </c>
      <c r="E59" s="84">
        <v>1</v>
      </c>
      <c r="F59" s="49"/>
      <c r="G59" s="49">
        <f t="shared" si="5"/>
        <v>0</v>
      </c>
      <c r="H59" s="49"/>
      <c r="I59" s="49">
        <f t="shared" si="6"/>
        <v>0</v>
      </c>
      <c r="J59" s="58">
        <f t="shared" si="7"/>
        <v>0</v>
      </c>
      <c r="K59" s="86"/>
      <c r="L59" s="6"/>
      <c r="T59" s="6"/>
    </row>
    <row r="60" spans="2:20" s="27" customFormat="1" x14ac:dyDescent="0.25">
      <c r="B60" s="82" t="s">
        <v>89</v>
      </c>
      <c r="C60" s="83" t="s">
        <v>90</v>
      </c>
      <c r="D60" s="62" t="s">
        <v>68</v>
      </c>
      <c r="E60" s="84">
        <v>1</v>
      </c>
      <c r="F60" s="49"/>
      <c r="G60" s="49">
        <f t="shared" si="5"/>
        <v>0</v>
      </c>
      <c r="H60" s="49"/>
      <c r="I60" s="49">
        <f t="shared" si="6"/>
        <v>0</v>
      </c>
      <c r="J60" s="58">
        <f t="shared" si="7"/>
        <v>0</v>
      </c>
      <c r="K60" s="86"/>
      <c r="L60" s="6"/>
      <c r="T60" s="6"/>
    </row>
    <row r="61" spans="2:20" s="27" customFormat="1" x14ac:dyDescent="0.25">
      <c r="B61" s="82" t="s">
        <v>91</v>
      </c>
      <c r="C61" s="83" t="s">
        <v>92</v>
      </c>
      <c r="D61" s="62" t="s">
        <v>68</v>
      </c>
      <c r="E61" s="84">
        <v>1</v>
      </c>
      <c r="F61" s="49"/>
      <c r="G61" s="49">
        <f t="shared" si="5"/>
        <v>0</v>
      </c>
      <c r="H61" s="49"/>
      <c r="I61" s="49">
        <f t="shared" si="6"/>
        <v>0</v>
      </c>
      <c r="J61" s="58">
        <f t="shared" si="7"/>
        <v>0</v>
      </c>
      <c r="K61" s="86"/>
      <c r="L61" s="6"/>
      <c r="T61" s="6"/>
    </row>
    <row r="62" spans="2:20" s="27" customFormat="1" x14ac:dyDescent="0.25">
      <c r="B62" s="82" t="s">
        <v>93</v>
      </c>
      <c r="C62" s="83" t="s">
        <v>94</v>
      </c>
      <c r="D62" s="62" t="s">
        <v>68</v>
      </c>
      <c r="E62" s="84">
        <v>1</v>
      </c>
      <c r="F62" s="49"/>
      <c r="G62" s="49">
        <f t="shared" si="5"/>
        <v>0</v>
      </c>
      <c r="H62" s="49"/>
      <c r="I62" s="49">
        <f t="shared" si="6"/>
        <v>0</v>
      </c>
      <c r="J62" s="58">
        <f t="shared" si="7"/>
        <v>0</v>
      </c>
      <c r="K62" s="86"/>
      <c r="L62" s="6"/>
      <c r="T62" s="6"/>
    </row>
    <row r="63" spans="2:20" s="27" customFormat="1" x14ac:dyDescent="0.25">
      <c r="B63" s="82" t="s">
        <v>95</v>
      </c>
      <c r="C63" s="83" t="s">
        <v>96</v>
      </c>
      <c r="D63" s="62" t="s">
        <v>68</v>
      </c>
      <c r="E63" s="84">
        <v>1</v>
      </c>
      <c r="F63" s="49"/>
      <c r="G63" s="49">
        <f t="shared" si="5"/>
        <v>0</v>
      </c>
      <c r="H63" s="49"/>
      <c r="I63" s="49">
        <f t="shared" si="6"/>
        <v>0</v>
      </c>
      <c r="J63" s="58">
        <f t="shared" si="7"/>
        <v>0</v>
      </c>
      <c r="K63" s="86"/>
      <c r="L63" s="6"/>
      <c r="T63" s="6"/>
    </row>
    <row r="64" spans="2:20" s="27" customFormat="1" x14ac:dyDescent="0.25">
      <c r="B64" s="82" t="s">
        <v>97</v>
      </c>
      <c r="C64" s="83" t="s">
        <v>98</v>
      </c>
      <c r="D64" s="62" t="s">
        <v>68</v>
      </c>
      <c r="E64" s="84">
        <v>1</v>
      </c>
      <c r="F64" s="49"/>
      <c r="G64" s="49">
        <f t="shared" si="5"/>
        <v>0</v>
      </c>
      <c r="H64" s="49"/>
      <c r="I64" s="49">
        <f t="shared" si="6"/>
        <v>0</v>
      </c>
      <c r="J64" s="58">
        <f t="shared" si="7"/>
        <v>0</v>
      </c>
      <c r="K64" s="86"/>
      <c r="L64" s="6"/>
      <c r="T64" s="6"/>
    </row>
    <row r="65" spans="2:21" s="27" customFormat="1" x14ac:dyDescent="0.25">
      <c r="B65" s="82" t="s">
        <v>99</v>
      </c>
      <c r="C65" s="83" t="s">
        <v>100</v>
      </c>
      <c r="D65" s="62" t="s">
        <v>65</v>
      </c>
      <c r="E65" s="84">
        <v>4</v>
      </c>
      <c r="F65" s="49"/>
      <c r="G65" s="49">
        <f t="shared" si="5"/>
        <v>0</v>
      </c>
      <c r="H65" s="49"/>
      <c r="I65" s="49">
        <f t="shared" si="6"/>
        <v>0</v>
      </c>
      <c r="J65" s="58">
        <f t="shared" si="7"/>
        <v>0</v>
      </c>
      <c r="K65" s="85"/>
      <c r="L65" s="6"/>
      <c r="T65" s="6"/>
    </row>
    <row r="66" spans="2:21" s="27" customFormat="1" x14ac:dyDescent="0.25">
      <c r="B66" s="82" t="s">
        <v>101</v>
      </c>
      <c r="C66" s="83" t="s">
        <v>102</v>
      </c>
      <c r="D66" s="62" t="s">
        <v>68</v>
      </c>
      <c r="E66" s="84">
        <v>16</v>
      </c>
      <c r="F66" s="49"/>
      <c r="G66" s="49">
        <f t="shared" si="5"/>
        <v>0</v>
      </c>
      <c r="H66" s="49"/>
      <c r="I66" s="49">
        <f t="shared" si="6"/>
        <v>0</v>
      </c>
      <c r="J66" s="58">
        <f t="shared" si="7"/>
        <v>0</v>
      </c>
      <c r="K66" s="85"/>
      <c r="L66" s="6"/>
      <c r="T66" s="6"/>
    </row>
    <row r="67" spans="2:21" s="27" customFormat="1" x14ac:dyDescent="0.25">
      <c r="B67" s="82" t="s">
        <v>103</v>
      </c>
      <c r="C67" s="83" t="s">
        <v>104</v>
      </c>
      <c r="D67" s="62" t="s">
        <v>68</v>
      </c>
      <c r="E67" s="84">
        <v>16</v>
      </c>
      <c r="F67" s="49"/>
      <c r="G67" s="49">
        <f t="shared" si="5"/>
        <v>0</v>
      </c>
      <c r="H67" s="49"/>
      <c r="I67" s="49">
        <f t="shared" si="6"/>
        <v>0</v>
      </c>
      <c r="J67" s="58">
        <f t="shared" si="7"/>
        <v>0</v>
      </c>
      <c r="K67" s="85"/>
      <c r="L67" s="6"/>
      <c r="T67" s="6"/>
    </row>
    <row r="68" spans="2:21" s="27" customFormat="1" x14ac:dyDescent="0.25">
      <c r="B68" s="87"/>
      <c r="C68" s="88"/>
      <c r="D68" s="75"/>
      <c r="E68" s="84"/>
      <c r="F68" s="49"/>
      <c r="G68" s="49">
        <f t="shared" si="5"/>
        <v>0</v>
      </c>
      <c r="H68" s="49"/>
      <c r="I68" s="49">
        <f t="shared" si="6"/>
        <v>0</v>
      </c>
      <c r="J68" s="58">
        <f t="shared" si="7"/>
        <v>0</v>
      </c>
      <c r="K68" s="6"/>
      <c r="L68" s="6"/>
    </row>
    <row r="69" spans="2:21" s="27" customFormat="1" x14ac:dyDescent="0.25">
      <c r="B69" s="79" t="s">
        <v>105</v>
      </c>
      <c r="C69" s="80" t="s">
        <v>106</v>
      </c>
      <c r="D69" s="62"/>
      <c r="E69" s="84"/>
      <c r="F69" s="49"/>
      <c r="G69" s="49">
        <f t="shared" si="5"/>
        <v>0</v>
      </c>
      <c r="H69" s="49"/>
      <c r="I69" s="49">
        <f t="shared" si="6"/>
        <v>0</v>
      </c>
      <c r="J69" s="58">
        <f t="shared" si="7"/>
        <v>0</v>
      </c>
      <c r="K69" s="6"/>
      <c r="L69" s="6"/>
    </row>
    <row r="70" spans="2:21" s="27" customFormat="1" x14ac:dyDescent="0.25">
      <c r="B70" s="82" t="s">
        <v>107</v>
      </c>
      <c r="C70" s="83" t="s">
        <v>108</v>
      </c>
      <c r="D70" s="62" t="s">
        <v>65</v>
      </c>
      <c r="E70" s="84">
        <v>1</v>
      </c>
      <c r="F70" s="49"/>
      <c r="G70" s="49">
        <f t="shared" si="5"/>
        <v>0</v>
      </c>
      <c r="H70" s="49"/>
      <c r="I70" s="49">
        <f t="shared" si="6"/>
        <v>0</v>
      </c>
      <c r="J70" s="58">
        <f t="shared" si="7"/>
        <v>0</v>
      </c>
      <c r="K70" s="6"/>
      <c r="L70" s="6"/>
      <c r="U70" s="39"/>
    </row>
    <row r="71" spans="2:21" s="27" customFormat="1" x14ac:dyDescent="0.25">
      <c r="B71" s="82" t="s">
        <v>109</v>
      </c>
      <c r="C71" s="83" t="s">
        <v>110</v>
      </c>
      <c r="D71" s="62" t="s">
        <v>68</v>
      </c>
      <c r="E71" s="84">
        <v>1</v>
      </c>
      <c r="F71" s="49"/>
      <c r="G71" s="49">
        <f t="shared" si="5"/>
        <v>0</v>
      </c>
      <c r="H71" s="49"/>
      <c r="I71" s="49">
        <f t="shared" si="6"/>
        <v>0</v>
      </c>
      <c r="J71" s="58">
        <f t="shared" si="7"/>
        <v>0</v>
      </c>
      <c r="K71" s="86"/>
      <c r="L71" s="6"/>
      <c r="U71" s="39"/>
    </row>
    <row r="72" spans="2:21" s="27" customFormat="1" x14ac:dyDescent="0.25">
      <c r="B72" s="82" t="s">
        <v>111</v>
      </c>
      <c r="C72" s="83" t="s">
        <v>112</v>
      </c>
      <c r="D72" s="62" t="s">
        <v>68</v>
      </c>
      <c r="E72" s="84">
        <v>1</v>
      </c>
      <c r="F72" s="49"/>
      <c r="G72" s="49">
        <f t="shared" si="5"/>
        <v>0</v>
      </c>
      <c r="H72" s="49"/>
      <c r="I72" s="49">
        <f t="shared" si="6"/>
        <v>0</v>
      </c>
      <c r="J72" s="58">
        <f t="shared" si="7"/>
        <v>0</v>
      </c>
      <c r="K72" s="86"/>
      <c r="L72" s="6"/>
      <c r="U72" s="39"/>
    </row>
    <row r="73" spans="2:21" s="27" customFormat="1" x14ac:dyDescent="0.25">
      <c r="B73" s="82" t="s">
        <v>113</v>
      </c>
      <c r="C73" s="83" t="s">
        <v>114</v>
      </c>
      <c r="D73" s="62" t="s">
        <v>68</v>
      </c>
      <c r="E73" s="84">
        <v>1</v>
      </c>
      <c r="F73" s="49"/>
      <c r="G73" s="49">
        <f t="shared" si="5"/>
        <v>0</v>
      </c>
      <c r="H73" s="49"/>
      <c r="I73" s="49">
        <f t="shared" si="6"/>
        <v>0</v>
      </c>
      <c r="J73" s="58">
        <f t="shared" si="7"/>
        <v>0</v>
      </c>
      <c r="K73" s="86"/>
      <c r="L73" s="6"/>
      <c r="U73" s="39"/>
    </row>
    <row r="74" spans="2:21" s="27" customFormat="1" x14ac:dyDescent="0.25">
      <c r="B74" s="82" t="s">
        <v>115</v>
      </c>
      <c r="C74" s="83" t="s">
        <v>116</v>
      </c>
      <c r="D74" s="62" t="s">
        <v>68</v>
      </c>
      <c r="E74" s="84">
        <v>1</v>
      </c>
      <c r="F74" s="49"/>
      <c r="G74" s="49">
        <f t="shared" si="5"/>
        <v>0</v>
      </c>
      <c r="H74" s="49"/>
      <c r="I74" s="49">
        <f t="shared" si="6"/>
        <v>0</v>
      </c>
      <c r="J74" s="58">
        <f t="shared" si="7"/>
        <v>0</v>
      </c>
      <c r="K74" s="86"/>
      <c r="L74" s="6"/>
      <c r="U74" s="39"/>
    </row>
    <row r="75" spans="2:21" s="27" customFormat="1" x14ac:dyDescent="0.25">
      <c r="B75" s="82" t="s">
        <v>117</v>
      </c>
      <c r="C75" s="83" t="s">
        <v>118</v>
      </c>
      <c r="D75" s="62" t="s">
        <v>68</v>
      </c>
      <c r="E75" s="84">
        <v>1</v>
      </c>
      <c r="F75" s="49"/>
      <c r="G75" s="49">
        <f t="shared" si="5"/>
        <v>0</v>
      </c>
      <c r="H75" s="49"/>
      <c r="I75" s="49">
        <f t="shared" si="6"/>
        <v>0</v>
      </c>
      <c r="J75" s="58">
        <f t="shared" si="7"/>
        <v>0</v>
      </c>
      <c r="K75" s="86"/>
      <c r="L75" s="6"/>
      <c r="U75" s="39"/>
    </row>
    <row r="76" spans="2:21" s="27" customFormat="1" x14ac:dyDescent="0.25">
      <c r="B76" s="82" t="s">
        <v>119</v>
      </c>
      <c r="C76" s="83" t="s">
        <v>120</v>
      </c>
      <c r="D76" s="62" t="s">
        <v>68</v>
      </c>
      <c r="E76" s="84">
        <v>1</v>
      </c>
      <c r="F76" s="49"/>
      <c r="G76" s="49">
        <f t="shared" si="5"/>
        <v>0</v>
      </c>
      <c r="H76" s="49"/>
      <c r="I76" s="49">
        <f t="shared" si="6"/>
        <v>0</v>
      </c>
      <c r="J76" s="58">
        <f t="shared" si="7"/>
        <v>0</v>
      </c>
      <c r="K76" s="86"/>
      <c r="L76" s="6"/>
      <c r="U76" s="39"/>
    </row>
    <row r="77" spans="2:21" s="27" customFormat="1" x14ac:dyDescent="0.25">
      <c r="B77" s="82" t="s">
        <v>121</v>
      </c>
      <c r="C77" s="83" t="s">
        <v>122</v>
      </c>
      <c r="D77" s="62" t="s">
        <v>68</v>
      </c>
      <c r="E77" s="84">
        <v>1</v>
      </c>
      <c r="F77" s="49"/>
      <c r="G77" s="49">
        <f t="shared" si="5"/>
        <v>0</v>
      </c>
      <c r="H77" s="49"/>
      <c r="I77" s="49">
        <f t="shared" si="6"/>
        <v>0</v>
      </c>
      <c r="J77" s="58">
        <f t="shared" si="7"/>
        <v>0</v>
      </c>
      <c r="K77" s="86"/>
      <c r="L77" s="6"/>
      <c r="U77" s="39"/>
    </row>
    <row r="78" spans="2:21" s="27" customFormat="1" x14ac:dyDescent="0.25">
      <c r="B78" s="82" t="s">
        <v>123</v>
      </c>
      <c r="C78" s="83" t="s">
        <v>124</v>
      </c>
      <c r="D78" s="62" t="s">
        <v>68</v>
      </c>
      <c r="E78" s="84">
        <v>1</v>
      </c>
      <c r="F78" s="49"/>
      <c r="G78" s="49">
        <f t="shared" si="5"/>
        <v>0</v>
      </c>
      <c r="H78" s="49"/>
      <c r="I78" s="49">
        <f t="shared" si="6"/>
        <v>0</v>
      </c>
      <c r="J78" s="58">
        <f t="shared" si="7"/>
        <v>0</v>
      </c>
      <c r="K78" s="86"/>
      <c r="L78" s="6"/>
      <c r="U78" s="39"/>
    </row>
    <row r="79" spans="2:21" s="27" customFormat="1" x14ac:dyDescent="0.25">
      <c r="B79" s="82" t="s">
        <v>125</v>
      </c>
      <c r="C79" s="83" t="s">
        <v>126</v>
      </c>
      <c r="D79" s="62" t="s">
        <v>68</v>
      </c>
      <c r="E79" s="84">
        <v>1</v>
      </c>
      <c r="F79" s="49"/>
      <c r="G79" s="49">
        <f t="shared" si="5"/>
        <v>0</v>
      </c>
      <c r="H79" s="49"/>
      <c r="I79" s="49">
        <f t="shared" si="6"/>
        <v>0</v>
      </c>
      <c r="J79" s="58">
        <f t="shared" si="7"/>
        <v>0</v>
      </c>
      <c r="K79" s="86"/>
      <c r="L79" s="6"/>
      <c r="U79" s="39"/>
    </row>
    <row r="80" spans="2:21" s="27" customFormat="1" x14ac:dyDescent="0.25">
      <c r="B80" s="82" t="s">
        <v>127</v>
      </c>
      <c r="C80" s="83" t="s">
        <v>128</v>
      </c>
      <c r="D80" s="62" t="s">
        <v>68</v>
      </c>
      <c r="E80" s="84">
        <v>1</v>
      </c>
      <c r="F80" s="49"/>
      <c r="G80" s="49">
        <f t="shared" si="5"/>
        <v>0</v>
      </c>
      <c r="H80" s="49"/>
      <c r="I80" s="49">
        <f t="shared" si="6"/>
        <v>0</v>
      </c>
      <c r="J80" s="58">
        <f t="shared" si="7"/>
        <v>0</v>
      </c>
      <c r="K80" s="86"/>
      <c r="L80" s="6"/>
      <c r="U80" s="39"/>
    </row>
    <row r="81" spans="2:21" s="27" customFormat="1" x14ac:dyDescent="0.25">
      <c r="B81" s="82" t="s">
        <v>129</v>
      </c>
      <c r="C81" s="83" t="s">
        <v>130</v>
      </c>
      <c r="D81" s="62" t="s">
        <v>68</v>
      </c>
      <c r="E81" s="84">
        <v>1</v>
      </c>
      <c r="F81" s="49"/>
      <c r="G81" s="49">
        <f t="shared" si="5"/>
        <v>0</v>
      </c>
      <c r="H81" s="49"/>
      <c r="I81" s="49">
        <f t="shared" si="6"/>
        <v>0</v>
      </c>
      <c r="J81" s="58">
        <f t="shared" si="7"/>
        <v>0</v>
      </c>
      <c r="K81" s="86"/>
      <c r="L81" s="6"/>
      <c r="U81" s="39"/>
    </row>
    <row r="82" spans="2:21" s="27" customFormat="1" x14ac:dyDescent="0.25">
      <c r="B82" s="82" t="s">
        <v>131</v>
      </c>
      <c r="C82" s="83" t="s">
        <v>132</v>
      </c>
      <c r="D82" s="62" t="s">
        <v>68</v>
      </c>
      <c r="E82" s="84">
        <v>1</v>
      </c>
      <c r="F82" s="49"/>
      <c r="G82" s="49">
        <f t="shared" si="5"/>
        <v>0</v>
      </c>
      <c r="H82" s="49"/>
      <c r="I82" s="49">
        <f t="shared" si="6"/>
        <v>0</v>
      </c>
      <c r="J82" s="58">
        <f t="shared" si="7"/>
        <v>0</v>
      </c>
      <c r="K82" s="86"/>
      <c r="L82" s="6"/>
      <c r="U82" s="39"/>
    </row>
    <row r="83" spans="2:21" s="27" customFormat="1" x14ac:dyDescent="0.25">
      <c r="B83" s="82" t="s">
        <v>133</v>
      </c>
      <c r="C83" s="83" t="s">
        <v>134</v>
      </c>
      <c r="D83" s="62" t="s">
        <v>68</v>
      </c>
      <c r="E83" s="84">
        <v>1</v>
      </c>
      <c r="F83" s="49"/>
      <c r="G83" s="49">
        <f t="shared" si="5"/>
        <v>0</v>
      </c>
      <c r="H83" s="49"/>
      <c r="I83" s="49">
        <f t="shared" si="6"/>
        <v>0</v>
      </c>
      <c r="J83" s="58">
        <f t="shared" si="7"/>
        <v>0</v>
      </c>
      <c r="K83" s="86"/>
      <c r="L83" s="6"/>
      <c r="U83" s="39"/>
    </row>
    <row r="84" spans="2:21" s="27" customFormat="1" x14ac:dyDescent="0.25">
      <c r="B84" s="82" t="s">
        <v>135</v>
      </c>
      <c r="C84" s="83" t="s">
        <v>136</v>
      </c>
      <c r="D84" s="62" t="s">
        <v>68</v>
      </c>
      <c r="E84" s="84">
        <v>1</v>
      </c>
      <c r="F84" s="49"/>
      <c r="G84" s="49">
        <f t="shared" si="5"/>
        <v>0</v>
      </c>
      <c r="H84" s="49"/>
      <c r="I84" s="49">
        <f t="shared" si="6"/>
        <v>0</v>
      </c>
      <c r="J84" s="58">
        <f t="shared" si="7"/>
        <v>0</v>
      </c>
      <c r="K84" s="86"/>
      <c r="L84" s="6"/>
      <c r="U84" s="39"/>
    </row>
    <row r="85" spans="2:21" s="27" customFormat="1" x14ac:dyDescent="0.25">
      <c r="B85" s="82" t="s">
        <v>137</v>
      </c>
      <c r="C85" s="89" t="s">
        <v>138</v>
      </c>
      <c r="D85" s="90" t="s">
        <v>68</v>
      </c>
      <c r="E85" s="84">
        <v>1</v>
      </c>
      <c r="F85" s="49"/>
      <c r="G85" s="49"/>
      <c r="H85" s="49"/>
      <c r="I85" s="49"/>
      <c r="J85" s="58"/>
      <c r="K85" s="86"/>
      <c r="L85" s="6"/>
      <c r="U85" s="39"/>
    </row>
    <row r="86" spans="2:21" s="27" customFormat="1" x14ac:dyDescent="0.25">
      <c r="B86" s="82" t="s">
        <v>139</v>
      </c>
      <c r="C86" s="83" t="s">
        <v>100</v>
      </c>
      <c r="D86" s="62" t="s">
        <v>65</v>
      </c>
      <c r="E86" s="84">
        <v>4</v>
      </c>
      <c r="F86" s="76"/>
      <c r="G86" s="49">
        <f t="shared" si="5"/>
        <v>0</v>
      </c>
      <c r="H86" s="49"/>
      <c r="I86" s="49">
        <f t="shared" si="6"/>
        <v>0</v>
      </c>
      <c r="J86" s="58">
        <f t="shared" si="7"/>
        <v>0</v>
      </c>
      <c r="K86" s="6"/>
      <c r="L86" s="6"/>
      <c r="U86" s="39"/>
    </row>
    <row r="87" spans="2:21" s="27" customFormat="1" x14ac:dyDescent="0.25">
      <c r="B87" s="82" t="s">
        <v>140</v>
      </c>
      <c r="C87" s="83" t="s">
        <v>102</v>
      </c>
      <c r="D87" s="62" t="s">
        <v>68</v>
      </c>
      <c r="E87" s="84">
        <v>15</v>
      </c>
      <c r="F87" s="49"/>
      <c r="G87" s="49">
        <f t="shared" si="5"/>
        <v>0</v>
      </c>
      <c r="H87" s="49"/>
      <c r="I87" s="49">
        <f t="shared" si="6"/>
        <v>0</v>
      </c>
      <c r="J87" s="58">
        <f t="shared" si="7"/>
        <v>0</v>
      </c>
      <c r="K87" s="6"/>
      <c r="L87" s="6"/>
      <c r="U87" s="39"/>
    </row>
    <row r="88" spans="2:21" s="27" customFormat="1" x14ac:dyDescent="0.25">
      <c r="B88" s="82" t="s">
        <v>141</v>
      </c>
      <c r="C88" s="83" t="s">
        <v>104</v>
      </c>
      <c r="D88" s="62" t="s">
        <v>68</v>
      </c>
      <c r="E88" s="84">
        <v>15</v>
      </c>
      <c r="F88" s="49"/>
      <c r="G88" s="49">
        <f t="shared" si="5"/>
        <v>0</v>
      </c>
      <c r="H88" s="49"/>
      <c r="I88" s="49">
        <f t="shared" si="6"/>
        <v>0</v>
      </c>
      <c r="J88" s="58">
        <f t="shared" si="7"/>
        <v>0</v>
      </c>
      <c r="K88" s="6"/>
      <c r="L88" s="6"/>
      <c r="U88" s="39"/>
    </row>
    <row r="89" spans="2:21" s="27" customFormat="1" x14ac:dyDescent="0.25">
      <c r="B89" s="87"/>
      <c r="C89" s="64"/>
      <c r="D89" s="91"/>
      <c r="E89" s="84"/>
      <c r="F89" s="49"/>
      <c r="G89" s="49">
        <f t="shared" si="5"/>
        <v>0</v>
      </c>
      <c r="H89" s="49"/>
      <c r="I89" s="49">
        <f t="shared" si="6"/>
        <v>0</v>
      </c>
      <c r="J89" s="58">
        <f t="shared" si="7"/>
        <v>0</v>
      </c>
      <c r="K89" s="6"/>
      <c r="L89" s="6"/>
    </row>
    <row r="90" spans="2:21" s="27" customFormat="1" x14ac:dyDescent="0.25">
      <c r="B90" s="79" t="s">
        <v>142</v>
      </c>
      <c r="C90" s="80" t="s">
        <v>143</v>
      </c>
      <c r="D90" s="62"/>
      <c r="E90" s="84"/>
      <c r="F90" s="49"/>
      <c r="G90" s="49">
        <f t="shared" si="5"/>
        <v>0</v>
      </c>
      <c r="H90" s="49"/>
      <c r="I90" s="49">
        <f t="shared" si="6"/>
        <v>0</v>
      </c>
      <c r="J90" s="58">
        <f t="shared" si="7"/>
        <v>0</v>
      </c>
      <c r="K90" s="6"/>
      <c r="L90" s="6"/>
    </row>
    <row r="91" spans="2:21" s="27" customFormat="1" x14ac:dyDescent="0.25">
      <c r="B91" s="82" t="s">
        <v>144</v>
      </c>
      <c r="C91" s="83" t="s">
        <v>145</v>
      </c>
      <c r="D91" s="62" t="s">
        <v>65</v>
      </c>
      <c r="E91" s="84">
        <v>1</v>
      </c>
      <c r="F91" s="49"/>
      <c r="G91" s="49">
        <f t="shared" si="5"/>
        <v>0</v>
      </c>
      <c r="H91" s="49"/>
      <c r="I91" s="49">
        <f t="shared" si="6"/>
        <v>0</v>
      </c>
      <c r="J91" s="58">
        <f t="shared" si="7"/>
        <v>0</v>
      </c>
      <c r="K91" s="6"/>
      <c r="L91" s="6"/>
      <c r="U91" s="39"/>
    </row>
    <row r="92" spans="2:21" s="27" customFormat="1" x14ac:dyDescent="0.25">
      <c r="B92" s="82" t="s">
        <v>146</v>
      </c>
      <c r="C92" s="83" t="s">
        <v>147</v>
      </c>
      <c r="D92" s="62" t="s">
        <v>68</v>
      </c>
      <c r="E92" s="84">
        <v>1</v>
      </c>
      <c r="F92" s="49"/>
      <c r="G92" s="49">
        <f t="shared" si="5"/>
        <v>0</v>
      </c>
      <c r="H92" s="49"/>
      <c r="I92" s="49">
        <f t="shared" si="6"/>
        <v>0</v>
      </c>
      <c r="J92" s="58">
        <f t="shared" si="7"/>
        <v>0</v>
      </c>
      <c r="K92" s="6"/>
      <c r="L92" s="6"/>
      <c r="U92" s="39"/>
    </row>
    <row r="93" spans="2:21" s="27" customFormat="1" x14ac:dyDescent="0.25">
      <c r="B93" s="82" t="s">
        <v>148</v>
      </c>
      <c r="C93" s="83" t="s">
        <v>149</v>
      </c>
      <c r="D93" s="62" t="s">
        <v>68</v>
      </c>
      <c r="E93" s="84">
        <v>1</v>
      </c>
      <c r="F93" s="49"/>
      <c r="G93" s="49">
        <f t="shared" si="5"/>
        <v>0</v>
      </c>
      <c r="H93" s="49"/>
      <c r="I93" s="49">
        <f t="shared" si="6"/>
        <v>0</v>
      </c>
      <c r="J93" s="58">
        <f t="shared" si="7"/>
        <v>0</v>
      </c>
      <c r="K93" s="6"/>
      <c r="L93" s="6"/>
      <c r="U93" s="39"/>
    </row>
    <row r="94" spans="2:21" s="27" customFormat="1" x14ac:dyDescent="0.25">
      <c r="B94" s="82" t="s">
        <v>150</v>
      </c>
      <c r="C94" s="83" t="s">
        <v>151</v>
      </c>
      <c r="D94" s="62" t="s">
        <v>68</v>
      </c>
      <c r="E94" s="84">
        <v>1</v>
      </c>
      <c r="F94" s="49"/>
      <c r="G94" s="49">
        <f t="shared" si="5"/>
        <v>0</v>
      </c>
      <c r="H94" s="49"/>
      <c r="I94" s="49">
        <f t="shared" si="6"/>
        <v>0</v>
      </c>
      <c r="J94" s="58">
        <f t="shared" si="7"/>
        <v>0</v>
      </c>
      <c r="K94" s="6"/>
      <c r="L94" s="6"/>
      <c r="U94" s="39"/>
    </row>
    <row r="95" spans="2:21" s="27" customFormat="1" x14ac:dyDescent="0.25">
      <c r="B95" s="82" t="s">
        <v>152</v>
      </c>
      <c r="C95" s="83" t="s">
        <v>153</v>
      </c>
      <c r="D95" s="62" t="s">
        <v>68</v>
      </c>
      <c r="E95" s="84">
        <v>1</v>
      </c>
      <c r="F95" s="49"/>
      <c r="G95" s="49">
        <f t="shared" si="5"/>
        <v>0</v>
      </c>
      <c r="H95" s="49"/>
      <c r="I95" s="49">
        <f t="shared" si="6"/>
        <v>0</v>
      </c>
      <c r="J95" s="58">
        <f t="shared" si="7"/>
        <v>0</v>
      </c>
      <c r="K95" s="6"/>
      <c r="L95" s="6"/>
      <c r="U95" s="39"/>
    </row>
    <row r="96" spans="2:21" s="27" customFormat="1" x14ac:dyDescent="0.25">
      <c r="B96" s="82" t="s">
        <v>154</v>
      </c>
      <c r="C96" s="83" t="s">
        <v>155</v>
      </c>
      <c r="D96" s="62" t="s">
        <v>68</v>
      </c>
      <c r="E96" s="84">
        <v>1</v>
      </c>
      <c r="F96" s="49"/>
      <c r="G96" s="49">
        <f t="shared" si="5"/>
        <v>0</v>
      </c>
      <c r="H96" s="49"/>
      <c r="I96" s="49">
        <f t="shared" si="6"/>
        <v>0</v>
      </c>
      <c r="J96" s="58">
        <f t="shared" si="7"/>
        <v>0</v>
      </c>
      <c r="K96" s="6"/>
      <c r="L96" s="6"/>
      <c r="U96" s="39"/>
    </row>
    <row r="97" spans="2:21" s="27" customFormat="1" x14ac:dyDescent="0.25">
      <c r="B97" s="82" t="s">
        <v>156</v>
      </c>
      <c r="C97" s="83" t="s">
        <v>157</v>
      </c>
      <c r="D97" s="62" t="s">
        <v>68</v>
      </c>
      <c r="E97" s="84">
        <v>1</v>
      </c>
      <c r="F97" s="49"/>
      <c r="G97" s="49">
        <f t="shared" si="5"/>
        <v>0</v>
      </c>
      <c r="H97" s="49"/>
      <c r="I97" s="49">
        <f t="shared" si="6"/>
        <v>0</v>
      </c>
      <c r="J97" s="58">
        <f t="shared" si="7"/>
        <v>0</v>
      </c>
      <c r="K97" s="6"/>
      <c r="L97" s="6"/>
      <c r="U97" s="39"/>
    </row>
    <row r="98" spans="2:21" s="27" customFormat="1" x14ac:dyDescent="0.25">
      <c r="B98" s="82" t="s">
        <v>158</v>
      </c>
      <c r="C98" s="83" t="s">
        <v>159</v>
      </c>
      <c r="D98" s="62" t="s">
        <v>68</v>
      </c>
      <c r="E98" s="84">
        <v>1</v>
      </c>
      <c r="F98" s="49"/>
      <c r="G98" s="49">
        <f t="shared" si="5"/>
        <v>0</v>
      </c>
      <c r="H98" s="49"/>
      <c r="I98" s="49">
        <f t="shared" si="6"/>
        <v>0</v>
      </c>
      <c r="J98" s="58">
        <f t="shared" si="7"/>
        <v>0</v>
      </c>
      <c r="K98" s="6"/>
      <c r="L98" s="6"/>
      <c r="U98" s="39"/>
    </row>
    <row r="99" spans="2:21" s="27" customFormat="1" x14ac:dyDescent="0.25">
      <c r="B99" s="82" t="s">
        <v>160</v>
      </c>
      <c r="C99" s="83" t="s">
        <v>161</v>
      </c>
      <c r="D99" s="62" t="s">
        <v>68</v>
      </c>
      <c r="E99" s="84">
        <v>1</v>
      </c>
      <c r="F99" s="49"/>
      <c r="G99" s="49">
        <f t="shared" si="5"/>
        <v>0</v>
      </c>
      <c r="H99" s="49"/>
      <c r="I99" s="49">
        <f t="shared" si="6"/>
        <v>0</v>
      </c>
      <c r="J99" s="58">
        <f t="shared" si="7"/>
        <v>0</v>
      </c>
      <c r="K99" s="6"/>
      <c r="L99" s="6"/>
      <c r="U99" s="39"/>
    </row>
    <row r="100" spans="2:21" s="27" customFormat="1" x14ac:dyDescent="0.25">
      <c r="B100" s="82" t="s">
        <v>162</v>
      </c>
      <c r="C100" s="83" t="s">
        <v>163</v>
      </c>
      <c r="D100" s="62" t="s">
        <v>68</v>
      </c>
      <c r="E100" s="84">
        <v>1</v>
      </c>
      <c r="F100" s="49"/>
      <c r="G100" s="49">
        <f t="shared" si="5"/>
        <v>0</v>
      </c>
      <c r="H100" s="49"/>
      <c r="I100" s="49">
        <f t="shared" si="6"/>
        <v>0</v>
      </c>
      <c r="J100" s="58">
        <f t="shared" si="7"/>
        <v>0</v>
      </c>
      <c r="K100" s="6"/>
      <c r="L100" s="6"/>
      <c r="U100" s="39"/>
    </row>
    <row r="101" spans="2:21" s="27" customFormat="1" x14ac:dyDescent="0.25">
      <c r="B101" s="82" t="s">
        <v>164</v>
      </c>
      <c r="C101" s="83" t="s">
        <v>165</v>
      </c>
      <c r="D101" s="62" t="s">
        <v>68</v>
      </c>
      <c r="E101" s="84">
        <v>1</v>
      </c>
      <c r="F101" s="49"/>
      <c r="G101" s="49">
        <f t="shared" si="5"/>
        <v>0</v>
      </c>
      <c r="H101" s="49"/>
      <c r="I101" s="49">
        <f t="shared" si="6"/>
        <v>0</v>
      </c>
      <c r="J101" s="58">
        <f t="shared" si="7"/>
        <v>0</v>
      </c>
      <c r="K101" s="6"/>
      <c r="L101" s="6"/>
      <c r="U101" s="39"/>
    </row>
    <row r="102" spans="2:21" s="27" customFormat="1" x14ac:dyDescent="0.25">
      <c r="B102" s="82" t="s">
        <v>166</v>
      </c>
      <c r="C102" s="83" t="s">
        <v>167</v>
      </c>
      <c r="D102" s="62" t="s">
        <v>68</v>
      </c>
      <c r="E102" s="84">
        <v>1</v>
      </c>
      <c r="F102" s="49"/>
      <c r="G102" s="49">
        <f t="shared" si="5"/>
        <v>0</v>
      </c>
      <c r="H102" s="49"/>
      <c r="I102" s="49">
        <f t="shared" si="6"/>
        <v>0</v>
      </c>
      <c r="J102" s="58">
        <f t="shared" si="7"/>
        <v>0</v>
      </c>
      <c r="K102" s="6"/>
      <c r="L102" s="6"/>
      <c r="U102" s="39"/>
    </row>
    <row r="103" spans="2:21" s="27" customFormat="1" x14ac:dyDescent="0.25">
      <c r="B103" s="82" t="s">
        <v>168</v>
      </c>
      <c r="C103" s="83" t="s">
        <v>169</v>
      </c>
      <c r="D103" s="62" t="s">
        <v>68</v>
      </c>
      <c r="E103" s="84">
        <v>1</v>
      </c>
      <c r="F103" s="49"/>
      <c r="G103" s="49">
        <f t="shared" si="5"/>
        <v>0</v>
      </c>
      <c r="H103" s="49"/>
      <c r="I103" s="49">
        <f t="shared" si="6"/>
        <v>0</v>
      </c>
      <c r="J103" s="58">
        <f t="shared" si="7"/>
        <v>0</v>
      </c>
      <c r="K103" s="6"/>
      <c r="L103" s="6"/>
      <c r="U103" s="39"/>
    </row>
    <row r="104" spans="2:21" s="27" customFormat="1" x14ac:dyDescent="0.25">
      <c r="B104" s="82" t="s">
        <v>170</v>
      </c>
      <c r="C104" s="83" t="s">
        <v>171</v>
      </c>
      <c r="D104" s="62" t="s">
        <v>68</v>
      </c>
      <c r="E104" s="84">
        <v>1</v>
      </c>
      <c r="F104" s="49"/>
      <c r="G104" s="49">
        <f t="shared" si="5"/>
        <v>0</v>
      </c>
      <c r="H104" s="49"/>
      <c r="I104" s="49">
        <f t="shared" si="6"/>
        <v>0</v>
      </c>
      <c r="J104" s="58">
        <f t="shared" si="7"/>
        <v>0</v>
      </c>
      <c r="K104" s="6"/>
      <c r="L104" s="6"/>
      <c r="U104" s="39"/>
    </row>
    <row r="105" spans="2:21" s="27" customFormat="1" x14ac:dyDescent="0.25">
      <c r="B105" s="82" t="s">
        <v>172</v>
      </c>
      <c r="C105" s="83" t="s">
        <v>173</v>
      </c>
      <c r="D105" s="62" t="s">
        <v>68</v>
      </c>
      <c r="E105" s="84">
        <v>1</v>
      </c>
      <c r="F105" s="49"/>
      <c r="G105" s="49">
        <f t="shared" si="5"/>
        <v>0</v>
      </c>
      <c r="H105" s="49"/>
      <c r="I105" s="49">
        <f t="shared" si="6"/>
        <v>0</v>
      </c>
      <c r="J105" s="58">
        <f t="shared" si="7"/>
        <v>0</v>
      </c>
      <c r="K105" s="6"/>
      <c r="L105" s="6"/>
      <c r="U105" s="39"/>
    </row>
    <row r="106" spans="2:21" s="27" customFormat="1" x14ac:dyDescent="0.25">
      <c r="B106" s="82" t="s">
        <v>174</v>
      </c>
      <c r="C106" s="83" t="s">
        <v>175</v>
      </c>
      <c r="D106" s="62" t="s">
        <v>68</v>
      </c>
      <c r="E106" s="84">
        <v>1</v>
      </c>
      <c r="F106" s="49"/>
      <c r="G106" s="49">
        <f t="shared" si="5"/>
        <v>0</v>
      </c>
      <c r="H106" s="49"/>
      <c r="I106" s="49">
        <f t="shared" si="6"/>
        <v>0</v>
      </c>
      <c r="J106" s="58">
        <f t="shared" si="7"/>
        <v>0</v>
      </c>
      <c r="K106" s="6"/>
      <c r="L106" s="6"/>
      <c r="U106" s="39"/>
    </row>
    <row r="107" spans="2:21" s="27" customFormat="1" x14ac:dyDescent="0.25">
      <c r="B107" s="82" t="s">
        <v>176</v>
      </c>
      <c r="C107" s="83" t="s">
        <v>177</v>
      </c>
      <c r="D107" s="62" t="s">
        <v>68</v>
      </c>
      <c r="E107" s="84">
        <v>1</v>
      </c>
      <c r="F107" s="49"/>
      <c r="G107" s="49">
        <f t="shared" si="5"/>
        <v>0</v>
      </c>
      <c r="H107" s="49"/>
      <c r="I107" s="49">
        <f t="shared" si="6"/>
        <v>0</v>
      </c>
      <c r="J107" s="58">
        <f t="shared" si="7"/>
        <v>0</v>
      </c>
      <c r="K107" s="6"/>
      <c r="L107" s="6"/>
      <c r="U107" s="39"/>
    </row>
    <row r="108" spans="2:21" s="27" customFormat="1" x14ac:dyDescent="0.25">
      <c r="B108" s="82" t="s">
        <v>178</v>
      </c>
      <c r="C108" s="83" t="s">
        <v>179</v>
      </c>
      <c r="D108" s="62" t="s">
        <v>68</v>
      </c>
      <c r="E108" s="84">
        <v>1</v>
      </c>
      <c r="F108" s="49"/>
      <c r="G108" s="49">
        <f t="shared" si="5"/>
        <v>0</v>
      </c>
      <c r="H108" s="49"/>
      <c r="I108" s="49">
        <f t="shared" si="6"/>
        <v>0</v>
      </c>
      <c r="J108" s="58">
        <f t="shared" si="7"/>
        <v>0</v>
      </c>
      <c r="K108" s="6"/>
      <c r="L108" s="6"/>
      <c r="U108" s="39"/>
    </row>
    <row r="109" spans="2:21" s="27" customFormat="1" x14ac:dyDescent="0.25">
      <c r="B109" s="82" t="s">
        <v>180</v>
      </c>
      <c r="C109" s="83" t="s">
        <v>181</v>
      </c>
      <c r="D109" s="62" t="s">
        <v>68</v>
      </c>
      <c r="E109" s="84">
        <v>1</v>
      </c>
      <c r="F109" s="49"/>
      <c r="G109" s="49">
        <f t="shared" si="5"/>
        <v>0</v>
      </c>
      <c r="H109" s="49"/>
      <c r="I109" s="49">
        <f t="shared" si="6"/>
        <v>0</v>
      </c>
      <c r="J109" s="58">
        <f t="shared" si="7"/>
        <v>0</v>
      </c>
      <c r="K109" s="6"/>
      <c r="L109" s="6"/>
      <c r="U109" s="39"/>
    </row>
    <row r="110" spans="2:21" s="27" customFormat="1" x14ac:dyDescent="0.25">
      <c r="B110" s="82" t="s">
        <v>182</v>
      </c>
      <c r="C110" s="83" t="s">
        <v>100</v>
      </c>
      <c r="D110" s="62" t="s">
        <v>65</v>
      </c>
      <c r="E110" s="84">
        <v>5</v>
      </c>
      <c r="F110" s="49"/>
      <c r="G110" s="49">
        <f t="shared" si="5"/>
        <v>0</v>
      </c>
      <c r="H110" s="49"/>
      <c r="I110" s="49">
        <f t="shared" si="6"/>
        <v>0</v>
      </c>
      <c r="J110" s="58">
        <f t="shared" si="7"/>
        <v>0</v>
      </c>
      <c r="K110" s="6"/>
      <c r="L110" s="6"/>
      <c r="U110" s="39"/>
    </row>
    <row r="111" spans="2:21" s="27" customFormat="1" x14ac:dyDescent="0.25">
      <c r="B111" s="82" t="s">
        <v>183</v>
      </c>
      <c r="C111" s="83" t="s">
        <v>102</v>
      </c>
      <c r="D111" s="62" t="s">
        <v>68</v>
      </c>
      <c r="E111" s="84">
        <v>18</v>
      </c>
      <c r="F111" s="49"/>
      <c r="G111" s="49">
        <f t="shared" si="5"/>
        <v>0</v>
      </c>
      <c r="H111" s="49"/>
      <c r="I111" s="49">
        <f t="shared" si="6"/>
        <v>0</v>
      </c>
      <c r="J111" s="58">
        <f t="shared" si="7"/>
        <v>0</v>
      </c>
      <c r="K111" s="6"/>
      <c r="L111" s="6"/>
      <c r="U111" s="39"/>
    </row>
    <row r="112" spans="2:21" s="27" customFormat="1" x14ac:dyDescent="0.25">
      <c r="B112" s="82" t="s">
        <v>184</v>
      </c>
      <c r="C112" s="83" t="s">
        <v>104</v>
      </c>
      <c r="D112" s="62" t="s">
        <v>68</v>
      </c>
      <c r="E112" s="84">
        <v>18</v>
      </c>
      <c r="F112" s="49"/>
      <c r="G112" s="49">
        <f t="shared" si="5"/>
        <v>0</v>
      </c>
      <c r="H112" s="49"/>
      <c r="I112" s="49">
        <f t="shared" si="6"/>
        <v>0</v>
      </c>
      <c r="J112" s="58">
        <f t="shared" si="7"/>
        <v>0</v>
      </c>
      <c r="K112" s="6"/>
      <c r="L112" s="6"/>
      <c r="U112" s="39"/>
    </row>
    <row r="113" spans="2:21" s="27" customFormat="1" x14ac:dyDescent="0.25">
      <c r="B113" s="87"/>
      <c r="C113" s="88"/>
      <c r="D113" s="75"/>
      <c r="E113" s="84"/>
      <c r="F113" s="49"/>
      <c r="G113" s="49">
        <f t="shared" si="5"/>
        <v>0</v>
      </c>
      <c r="H113" s="49"/>
      <c r="I113" s="49">
        <f t="shared" si="6"/>
        <v>0</v>
      </c>
      <c r="J113" s="58">
        <f t="shared" si="7"/>
        <v>0</v>
      </c>
      <c r="K113" s="6"/>
      <c r="L113" s="6"/>
    </row>
    <row r="114" spans="2:21" s="27" customFormat="1" x14ac:dyDescent="0.25">
      <c r="B114" s="79" t="s">
        <v>185</v>
      </c>
      <c r="C114" s="83" t="s">
        <v>186</v>
      </c>
      <c r="D114" s="62"/>
      <c r="E114" s="84"/>
      <c r="F114" s="49"/>
      <c r="G114" s="49">
        <f t="shared" ref="G114:G178" si="8">F114*E114</f>
        <v>0</v>
      </c>
      <c r="H114" s="49"/>
      <c r="I114" s="49">
        <f t="shared" ref="I114:I178" si="9">H114*E114</f>
        <v>0</v>
      </c>
      <c r="J114" s="58">
        <f t="shared" ref="J114:J178" si="10">I114+G114</f>
        <v>0</v>
      </c>
      <c r="K114" s="6"/>
      <c r="L114" s="6"/>
    </row>
    <row r="115" spans="2:21" s="27" customFormat="1" x14ac:dyDescent="0.25">
      <c r="B115" s="82" t="s">
        <v>187</v>
      </c>
      <c r="C115" s="83" t="s">
        <v>188</v>
      </c>
      <c r="D115" s="62" t="s">
        <v>65</v>
      </c>
      <c r="E115" s="84">
        <v>1</v>
      </c>
      <c r="F115" s="49"/>
      <c r="G115" s="49">
        <f t="shared" si="8"/>
        <v>0</v>
      </c>
      <c r="H115" s="49"/>
      <c r="I115" s="49">
        <f t="shared" si="9"/>
        <v>0</v>
      </c>
      <c r="J115" s="58">
        <f t="shared" si="10"/>
        <v>0</v>
      </c>
      <c r="K115" s="6"/>
      <c r="L115" s="6"/>
      <c r="U115" s="39"/>
    </row>
    <row r="116" spans="2:21" s="27" customFormat="1" x14ac:dyDescent="0.25">
      <c r="B116" s="82" t="s">
        <v>189</v>
      </c>
      <c r="C116" s="83" t="s">
        <v>190</v>
      </c>
      <c r="D116" s="62" t="s">
        <v>68</v>
      </c>
      <c r="E116" s="84">
        <v>1</v>
      </c>
      <c r="F116" s="49"/>
      <c r="G116" s="49">
        <f t="shared" si="8"/>
        <v>0</v>
      </c>
      <c r="H116" s="49"/>
      <c r="I116" s="49">
        <f t="shared" si="9"/>
        <v>0</v>
      </c>
      <c r="J116" s="58">
        <f t="shared" si="10"/>
        <v>0</v>
      </c>
      <c r="K116" s="6"/>
      <c r="L116" s="6"/>
      <c r="U116" s="39"/>
    </row>
    <row r="117" spans="2:21" s="27" customFormat="1" x14ac:dyDescent="0.25">
      <c r="B117" s="82" t="s">
        <v>191</v>
      </c>
      <c r="C117" s="83" t="s">
        <v>192</v>
      </c>
      <c r="D117" s="62" t="s">
        <v>68</v>
      </c>
      <c r="E117" s="84">
        <v>1</v>
      </c>
      <c r="F117" s="49"/>
      <c r="G117" s="49">
        <f t="shared" si="8"/>
        <v>0</v>
      </c>
      <c r="H117" s="49"/>
      <c r="I117" s="49">
        <f t="shared" si="9"/>
        <v>0</v>
      </c>
      <c r="J117" s="58">
        <f t="shared" si="10"/>
        <v>0</v>
      </c>
      <c r="K117" s="6"/>
      <c r="L117" s="6"/>
      <c r="U117" s="39"/>
    </row>
    <row r="118" spans="2:21" s="27" customFormat="1" x14ac:dyDescent="0.25">
      <c r="B118" s="82" t="s">
        <v>193</v>
      </c>
      <c r="C118" s="83" t="s">
        <v>194</v>
      </c>
      <c r="D118" s="62" t="s">
        <v>68</v>
      </c>
      <c r="E118" s="84">
        <v>1</v>
      </c>
      <c r="F118" s="49"/>
      <c r="G118" s="49">
        <f t="shared" si="8"/>
        <v>0</v>
      </c>
      <c r="H118" s="49"/>
      <c r="I118" s="49">
        <f t="shared" si="9"/>
        <v>0</v>
      </c>
      <c r="J118" s="58">
        <f t="shared" si="10"/>
        <v>0</v>
      </c>
      <c r="K118" s="6"/>
      <c r="L118" s="6"/>
      <c r="U118" s="39"/>
    </row>
    <row r="119" spans="2:21" s="27" customFormat="1" x14ac:dyDescent="0.25">
      <c r="B119" s="82" t="s">
        <v>195</v>
      </c>
      <c r="C119" s="83" t="s">
        <v>196</v>
      </c>
      <c r="D119" s="62" t="s">
        <v>68</v>
      </c>
      <c r="E119" s="84">
        <v>1</v>
      </c>
      <c r="F119" s="49"/>
      <c r="G119" s="49">
        <f t="shared" si="8"/>
        <v>0</v>
      </c>
      <c r="H119" s="49"/>
      <c r="I119" s="49">
        <f t="shared" si="9"/>
        <v>0</v>
      </c>
      <c r="J119" s="58">
        <f t="shared" si="10"/>
        <v>0</v>
      </c>
      <c r="K119" s="6"/>
      <c r="L119" s="6"/>
      <c r="U119" s="39"/>
    </row>
    <row r="120" spans="2:21" s="27" customFormat="1" x14ac:dyDescent="0.25">
      <c r="B120" s="82" t="s">
        <v>197</v>
      </c>
      <c r="C120" s="83" t="s">
        <v>198</v>
      </c>
      <c r="D120" s="62" t="s">
        <v>68</v>
      </c>
      <c r="E120" s="84">
        <v>1</v>
      </c>
      <c r="F120" s="49"/>
      <c r="G120" s="49">
        <f t="shared" si="8"/>
        <v>0</v>
      </c>
      <c r="H120" s="49"/>
      <c r="I120" s="49">
        <f t="shared" si="9"/>
        <v>0</v>
      </c>
      <c r="J120" s="58">
        <f t="shared" si="10"/>
        <v>0</v>
      </c>
      <c r="K120" s="6"/>
      <c r="L120" s="6"/>
      <c r="U120" s="39"/>
    </row>
    <row r="121" spans="2:21" s="27" customFormat="1" x14ac:dyDescent="0.25">
      <c r="B121" s="82" t="s">
        <v>199</v>
      </c>
      <c r="C121" s="83" t="s">
        <v>200</v>
      </c>
      <c r="D121" s="62" t="s">
        <v>68</v>
      </c>
      <c r="E121" s="84">
        <v>1</v>
      </c>
      <c r="F121" s="49"/>
      <c r="G121" s="49">
        <f t="shared" si="8"/>
        <v>0</v>
      </c>
      <c r="H121" s="49"/>
      <c r="I121" s="49">
        <f t="shared" si="9"/>
        <v>0</v>
      </c>
      <c r="J121" s="58">
        <f t="shared" si="10"/>
        <v>0</v>
      </c>
      <c r="K121" s="6"/>
      <c r="L121" s="6"/>
      <c r="U121" s="39"/>
    </row>
    <row r="122" spans="2:21" s="27" customFormat="1" x14ac:dyDescent="0.25">
      <c r="B122" s="82" t="s">
        <v>201</v>
      </c>
      <c r="C122" s="83" t="s">
        <v>202</v>
      </c>
      <c r="D122" s="62" t="s">
        <v>68</v>
      </c>
      <c r="E122" s="84">
        <v>1</v>
      </c>
      <c r="F122" s="49"/>
      <c r="G122" s="49">
        <f t="shared" si="8"/>
        <v>0</v>
      </c>
      <c r="H122" s="49"/>
      <c r="I122" s="49">
        <f t="shared" si="9"/>
        <v>0</v>
      </c>
      <c r="J122" s="58">
        <f t="shared" si="10"/>
        <v>0</v>
      </c>
      <c r="K122" s="6"/>
      <c r="L122" s="6"/>
      <c r="U122" s="39"/>
    </row>
    <row r="123" spans="2:21" s="27" customFormat="1" x14ac:dyDescent="0.25">
      <c r="B123" s="82" t="s">
        <v>203</v>
      </c>
      <c r="C123" s="83" t="s">
        <v>204</v>
      </c>
      <c r="D123" s="62" t="s">
        <v>68</v>
      </c>
      <c r="E123" s="84">
        <v>1</v>
      </c>
      <c r="F123" s="49"/>
      <c r="G123" s="49">
        <f t="shared" si="8"/>
        <v>0</v>
      </c>
      <c r="H123" s="49"/>
      <c r="I123" s="49">
        <f t="shared" si="9"/>
        <v>0</v>
      </c>
      <c r="J123" s="58">
        <f t="shared" si="10"/>
        <v>0</v>
      </c>
      <c r="K123" s="6"/>
      <c r="L123" s="6"/>
      <c r="U123" s="39"/>
    </row>
    <row r="124" spans="2:21" s="27" customFormat="1" x14ac:dyDescent="0.25">
      <c r="B124" s="82" t="s">
        <v>205</v>
      </c>
      <c r="C124" s="83" t="s">
        <v>206</v>
      </c>
      <c r="D124" s="62" t="s">
        <v>68</v>
      </c>
      <c r="E124" s="84">
        <v>1</v>
      </c>
      <c r="F124" s="49"/>
      <c r="G124" s="49">
        <f t="shared" si="8"/>
        <v>0</v>
      </c>
      <c r="H124" s="49"/>
      <c r="I124" s="49">
        <f t="shared" si="9"/>
        <v>0</v>
      </c>
      <c r="J124" s="58">
        <f t="shared" si="10"/>
        <v>0</v>
      </c>
      <c r="K124" s="6"/>
      <c r="L124" s="6"/>
      <c r="U124" s="39"/>
    </row>
    <row r="125" spans="2:21" s="27" customFormat="1" x14ac:dyDescent="0.25">
      <c r="B125" s="82" t="s">
        <v>207</v>
      </c>
      <c r="C125" s="83" t="s">
        <v>208</v>
      </c>
      <c r="D125" s="62" t="s">
        <v>68</v>
      </c>
      <c r="E125" s="84">
        <v>1</v>
      </c>
      <c r="F125" s="49"/>
      <c r="G125" s="49">
        <f t="shared" si="8"/>
        <v>0</v>
      </c>
      <c r="H125" s="49"/>
      <c r="I125" s="49">
        <f t="shared" si="9"/>
        <v>0</v>
      </c>
      <c r="J125" s="58">
        <f t="shared" si="10"/>
        <v>0</v>
      </c>
      <c r="K125" s="6"/>
      <c r="L125" s="6"/>
      <c r="U125" s="39"/>
    </row>
    <row r="126" spans="2:21" s="27" customFormat="1" x14ac:dyDescent="0.25">
      <c r="B126" s="82" t="s">
        <v>209</v>
      </c>
      <c r="C126" s="83" t="s">
        <v>210</v>
      </c>
      <c r="D126" s="62" t="s">
        <v>68</v>
      </c>
      <c r="E126" s="84">
        <v>1</v>
      </c>
      <c r="F126" s="49"/>
      <c r="G126" s="49">
        <f t="shared" si="8"/>
        <v>0</v>
      </c>
      <c r="H126" s="49"/>
      <c r="I126" s="49">
        <f t="shared" si="9"/>
        <v>0</v>
      </c>
      <c r="J126" s="58">
        <f t="shared" si="10"/>
        <v>0</v>
      </c>
      <c r="K126" s="6"/>
      <c r="L126" s="6"/>
      <c r="U126" s="39"/>
    </row>
    <row r="127" spans="2:21" s="27" customFormat="1" x14ac:dyDescent="0.25">
      <c r="B127" s="82" t="s">
        <v>211</v>
      </c>
      <c r="C127" s="83" t="s">
        <v>212</v>
      </c>
      <c r="D127" s="62" t="s">
        <v>68</v>
      </c>
      <c r="E127" s="84">
        <v>1</v>
      </c>
      <c r="F127" s="49"/>
      <c r="G127" s="49">
        <f t="shared" si="8"/>
        <v>0</v>
      </c>
      <c r="H127" s="49"/>
      <c r="I127" s="49">
        <f t="shared" si="9"/>
        <v>0</v>
      </c>
      <c r="J127" s="58">
        <f t="shared" si="10"/>
        <v>0</v>
      </c>
      <c r="K127" s="6"/>
      <c r="L127" s="6"/>
      <c r="U127" s="39"/>
    </row>
    <row r="128" spans="2:21" s="27" customFormat="1" x14ac:dyDescent="0.25">
      <c r="B128" s="82" t="s">
        <v>213</v>
      </c>
      <c r="C128" s="83" t="s">
        <v>214</v>
      </c>
      <c r="D128" s="62" t="s">
        <v>68</v>
      </c>
      <c r="E128" s="84">
        <v>1</v>
      </c>
      <c r="F128" s="49"/>
      <c r="G128" s="49">
        <f t="shared" si="8"/>
        <v>0</v>
      </c>
      <c r="H128" s="49"/>
      <c r="I128" s="49">
        <f t="shared" si="9"/>
        <v>0</v>
      </c>
      <c r="J128" s="58">
        <f t="shared" si="10"/>
        <v>0</v>
      </c>
      <c r="K128" s="6"/>
      <c r="L128" s="6"/>
      <c r="U128" s="39"/>
    </row>
    <row r="129" spans="2:21" s="27" customFormat="1" x14ac:dyDescent="0.25">
      <c r="B129" s="82" t="s">
        <v>215</v>
      </c>
      <c r="C129" s="83" t="s">
        <v>216</v>
      </c>
      <c r="D129" s="62" t="s">
        <v>68</v>
      </c>
      <c r="E129" s="84">
        <v>1</v>
      </c>
      <c r="F129" s="49"/>
      <c r="G129" s="49">
        <f t="shared" si="8"/>
        <v>0</v>
      </c>
      <c r="H129" s="49"/>
      <c r="I129" s="49">
        <f t="shared" si="9"/>
        <v>0</v>
      </c>
      <c r="J129" s="58">
        <f t="shared" si="10"/>
        <v>0</v>
      </c>
      <c r="K129" s="6"/>
      <c r="L129" s="6"/>
      <c r="U129" s="39"/>
    </row>
    <row r="130" spans="2:21" s="27" customFormat="1" x14ac:dyDescent="0.25">
      <c r="B130" s="82" t="s">
        <v>217</v>
      </c>
      <c r="C130" s="83" t="s">
        <v>100</v>
      </c>
      <c r="D130" s="62" t="s">
        <v>65</v>
      </c>
      <c r="E130" s="84">
        <v>4</v>
      </c>
      <c r="F130" s="49"/>
      <c r="G130" s="49">
        <f t="shared" si="8"/>
        <v>0</v>
      </c>
      <c r="H130" s="49"/>
      <c r="I130" s="49">
        <f t="shared" si="9"/>
        <v>0</v>
      </c>
      <c r="J130" s="58">
        <f t="shared" si="10"/>
        <v>0</v>
      </c>
      <c r="K130" s="6"/>
      <c r="L130" s="6"/>
      <c r="U130" s="39"/>
    </row>
    <row r="131" spans="2:21" s="27" customFormat="1" x14ac:dyDescent="0.25">
      <c r="B131" s="82" t="s">
        <v>218</v>
      </c>
      <c r="C131" s="83" t="s">
        <v>102</v>
      </c>
      <c r="D131" s="62" t="s">
        <v>68</v>
      </c>
      <c r="E131" s="84">
        <v>14</v>
      </c>
      <c r="F131" s="49"/>
      <c r="G131" s="49">
        <f t="shared" si="8"/>
        <v>0</v>
      </c>
      <c r="H131" s="49"/>
      <c r="I131" s="49">
        <f t="shared" si="9"/>
        <v>0</v>
      </c>
      <c r="J131" s="58">
        <f t="shared" si="10"/>
        <v>0</v>
      </c>
      <c r="K131" s="6"/>
      <c r="L131" s="6"/>
      <c r="U131" s="39"/>
    </row>
    <row r="132" spans="2:21" s="27" customFormat="1" x14ac:dyDescent="0.25">
      <c r="B132" s="82" t="s">
        <v>219</v>
      </c>
      <c r="C132" s="83" t="s">
        <v>104</v>
      </c>
      <c r="D132" s="62" t="s">
        <v>68</v>
      </c>
      <c r="E132" s="84">
        <v>14</v>
      </c>
      <c r="F132" s="49"/>
      <c r="G132" s="49">
        <f t="shared" si="8"/>
        <v>0</v>
      </c>
      <c r="H132" s="49"/>
      <c r="I132" s="49">
        <f t="shared" si="9"/>
        <v>0</v>
      </c>
      <c r="J132" s="58">
        <f t="shared" si="10"/>
        <v>0</v>
      </c>
      <c r="K132" s="6"/>
      <c r="L132" s="6"/>
      <c r="U132" s="39"/>
    </row>
    <row r="133" spans="2:21" s="27" customFormat="1" x14ac:dyDescent="0.25">
      <c r="B133" s="82"/>
      <c r="C133" s="83"/>
      <c r="D133" s="62"/>
      <c r="E133" s="84"/>
      <c r="F133" s="49"/>
      <c r="G133" s="49">
        <f t="shared" si="8"/>
        <v>0</v>
      </c>
      <c r="H133" s="49"/>
      <c r="I133" s="49">
        <f t="shared" si="9"/>
        <v>0</v>
      </c>
      <c r="J133" s="58">
        <f t="shared" si="10"/>
        <v>0</v>
      </c>
      <c r="K133" s="6"/>
      <c r="L133" s="6"/>
    </row>
    <row r="134" spans="2:21" s="27" customFormat="1" x14ac:dyDescent="0.25">
      <c r="B134" s="79" t="s">
        <v>220</v>
      </c>
      <c r="C134" s="83" t="s">
        <v>221</v>
      </c>
      <c r="D134" s="62"/>
      <c r="E134" s="84"/>
      <c r="F134" s="49"/>
      <c r="G134" s="49">
        <f t="shared" si="8"/>
        <v>0</v>
      </c>
      <c r="H134" s="49"/>
      <c r="I134" s="49">
        <f t="shared" si="9"/>
        <v>0</v>
      </c>
      <c r="J134" s="58">
        <f t="shared" si="10"/>
        <v>0</v>
      </c>
      <c r="K134" s="6"/>
      <c r="L134" s="6"/>
    </row>
    <row r="135" spans="2:21" s="27" customFormat="1" x14ac:dyDescent="0.25">
      <c r="B135" s="82" t="s">
        <v>222</v>
      </c>
      <c r="C135" s="83" t="s">
        <v>223</v>
      </c>
      <c r="D135" s="62" t="s">
        <v>65</v>
      </c>
      <c r="E135" s="84">
        <v>1</v>
      </c>
      <c r="F135" s="49"/>
      <c r="G135" s="49">
        <f t="shared" si="8"/>
        <v>0</v>
      </c>
      <c r="H135" s="49"/>
      <c r="I135" s="49">
        <f t="shared" si="9"/>
        <v>0</v>
      </c>
      <c r="J135" s="58">
        <f t="shared" si="10"/>
        <v>0</v>
      </c>
      <c r="K135" s="6"/>
      <c r="L135" s="6"/>
      <c r="U135" s="39"/>
    </row>
    <row r="136" spans="2:21" s="27" customFormat="1" x14ac:dyDescent="0.25">
      <c r="B136" s="82" t="s">
        <v>224</v>
      </c>
      <c r="C136" s="83" t="s">
        <v>225</v>
      </c>
      <c r="D136" s="62" t="s">
        <v>68</v>
      </c>
      <c r="E136" s="84">
        <v>1</v>
      </c>
      <c r="F136" s="49"/>
      <c r="G136" s="49">
        <f t="shared" si="8"/>
        <v>0</v>
      </c>
      <c r="H136" s="49"/>
      <c r="I136" s="49">
        <f t="shared" si="9"/>
        <v>0</v>
      </c>
      <c r="J136" s="58">
        <f t="shared" si="10"/>
        <v>0</v>
      </c>
      <c r="K136" s="6"/>
      <c r="L136" s="6"/>
      <c r="U136" s="39"/>
    </row>
    <row r="137" spans="2:21" s="27" customFormat="1" x14ac:dyDescent="0.25">
      <c r="B137" s="82" t="s">
        <v>226</v>
      </c>
      <c r="C137" s="83" t="s">
        <v>227</v>
      </c>
      <c r="D137" s="62" t="s">
        <v>68</v>
      </c>
      <c r="E137" s="84">
        <v>1</v>
      </c>
      <c r="F137" s="49"/>
      <c r="G137" s="49">
        <f t="shared" si="8"/>
        <v>0</v>
      </c>
      <c r="H137" s="49"/>
      <c r="I137" s="49">
        <f t="shared" si="9"/>
        <v>0</v>
      </c>
      <c r="J137" s="58">
        <f t="shared" si="10"/>
        <v>0</v>
      </c>
      <c r="K137" s="6"/>
      <c r="L137" s="6"/>
      <c r="U137" s="39"/>
    </row>
    <row r="138" spans="2:21" s="27" customFormat="1" x14ac:dyDescent="0.25">
      <c r="B138" s="82" t="s">
        <v>228</v>
      </c>
      <c r="C138" s="83" t="s">
        <v>229</v>
      </c>
      <c r="D138" s="62" t="s">
        <v>68</v>
      </c>
      <c r="E138" s="84">
        <v>1</v>
      </c>
      <c r="F138" s="49"/>
      <c r="G138" s="49">
        <f t="shared" si="8"/>
        <v>0</v>
      </c>
      <c r="H138" s="49"/>
      <c r="I138" s="49">
        <f t="shared" si="9"/>
        <v>0</v>
      </c>
      <c r="J138" s="58">
        <f t="shared" si="10"/>
        <v>0</v>
      </c>
      <c r="K138" s="6"/>
      <c r="L138" s="6"/>
      <c r="U138" s="39"/>
    </row>
    <row r="139" spans="2:21" s="27" customFormat="1" x14ac:dyDescent="0.25">
      <c r="B139" s="82" t="s">
        <v>230</v>
      </c>
      <c r="C139" s="83" t="s">
        <v>231</v>
      </c>
      <c r="D139" s="62" t="s">
        <v>68</v>
      </c>
      <c r="E139" s="84">
        <v>1</v>
      </c>
      <c r="F139" s="49"/>
      <c r="G139" s="49">
        <f t="shared" si="8"/>
        <v>0</v>
      </c>
      <c r="H139" s="49"/>
      <c r="I139" s="49">
        <f t="shared" si="9"/>
        <v>0</v>
      </c>
      <c r="J139" s="58">
        <f t="shared" si="10"/>
        <v>0</v>
      </c>
      <c r="K139" s="6"/>
      <c r="L139" s="6"/>
      <c r="U139" s="39"/>
    </row>
    <row r="140" spans="2:21" s="27" customFormat="1" x14ac:dyDescent="0.25">
      <c r="B140" s="82" t="s">
        <v>232</v>
      </c>
      <c r="C140" s="83" t="s">
        <v>233</v>
      </c>
      <c r="D140" s="62" t="s">
        <v>68</v>
      </c>
      <c r="E140" s="84">
        <v>1</v>
      </c>
      <c r="F140" s="49"/>
      <c r="G140" s="49">
        <f t="shared" si="8"/>
        <v>0</v>
      </c>
      <c r="H140" s="49"/>
      <c r="I140" s="49">
        <f t="shared" si="9"/>
        <v>0</v>
      </c>
      <c r="J140" s="58">
        <f t="shared" si="10"/>
        <v>0</v>
      </c>
      <c r="K140" s="6"/>
      <c r="L140" s="6"/>
      <c r="U140" s="39"/>
    </row>
    <row r="141" spans="2:21" s="27" customFormat="1" x14ac:dyDescent="0.25">
      <c r="B141" s="82" t="s">
        <v>234</v>
      </c>
      <c r="C141" s="83" t="s">
        <v>235</v>
      </c>
      <c r="D141" s="62" t="s">
        <v>68</v>
      </c>
      <c r="E141" s="84">
        <v>1</v>
      </c>
      <c r="F141" s="49"/>
      <c r="G141" s="49">
        <f t="shared" si="8"/>
        <v>0</v>
      </c>
      <c r="H141" s="49"/>
      <c r="I141" s="49">
        <f t="shared" si="9"/>
        <v>0</v>
      </c>
      <c r="J141" s="58">
        <f t="shared" si="10"/>
        <v>0</v>
      </c>
      <c r="K141" s="6"/>
      <c r="L141" s="6"/>
      <c r="U141" s="39"/>
    </row>
    <row r="142" spans="2:21" s="27" customFormat="1" x14ac:dyDescent="0.25">
      <c r="B142" s="82" t="s">
        <v>236</v>
      </c>
      <c r="C142" s="83" t="s">
        <v>237</v>
      </c>
      <c r="D142" s="62" t="s">
        <v>68</v>
      </c>
      <c r="E142" s="84">
        <v>1</v>
      </c>
      <c r="F142" s="49"/>
      <c r="G142" s="49">
        <f t="shared" si="8"/>
        <v>0</v>
      </c>
      <c r="H142" s="49"/>
      <c r="I142" s="49">
        <f t="shared" si="9"/>
        <v>0</v>
      </c>
      <c r="J142" s="58">
        <f t="shared" si="10"/>
        <v>0</v>
      </c>
      <c r="K142" s="6"/>
      <c r="L142" s="6"/>
      <c r="U142" s="39"/>
    </row>
    <row r="143" spans="2:21" s="27" customFormat="1" x14ac:dyDescent="0.25">
      <c r="B143" s="82" t="s">
        <v>238</v>
      </c>
      <c r="C143" s="83" t="s">
        <v>102</v>
      </c>
      <c r="D143" s="62" t="s">
        <v>68</v>
      </c>
      <c r="E143" s="84">
        <v>7</v>
      </c>
      <c r="F143" s="49"/>
      <c r="G143" s="49">
        <f t="shared" si="8"/>
        <v>0</v>
      </c>
      <c r="H143" s="49"/>
      <c r="I143" s="49">
        <f t="shared" si="9"/>
        <v>0</v>
      </c>
      <c r="J143" s="58">
        <f t="shared" si="10"/>
        <v>0</v>
      </c>
      <c r="K143" s="6"/>
      <c r="L143" s="6"/>
      <c r="U143" s="39"/>
    </row>
    <row r="144" spans="2:21" s="27" customFormat="1" x14ac:dyDescent="0.25">
      <c r="B144" s="82"/>
      <c r="C144" s="83"/>
      <c r="D144" s="62"/>
      <c r="E144" s="84"/>
      <c r="F144" s="49"/>
      <c r="G144" s="49">
        <f t="shared" si="8"/>
        <v>0</v>
      </c>
      <c r="H144" s="49"/>
      <c r="I144" s="49">
        <f t="shared" si="9"/>
        <v>0</v>
      </c>
      <c r="J144" s="58">
        <f t="shared" si="10"/>
        <v>0</v>
      </c>
      <c r="K144" s="6"/>
      <c r="L144" s="6"/>
    </row>
    <row r="145" spans="2:21" s="27" customFormat="1" x14ac:dyDescent="0.25">
      <c r="B145" s="79" t="s">
        <v>239</v>
      </c>
      <c r="C145" s="83" t="s">
        <v>240</v>
      </c>
      <c r="D145" s="62"/>
      <c r="E145" s="84"/>
      <c r="F145" s="49"/>
      <c r="G145" s="49">
        <f t="shared" si="8"/>
        <v>0</v>
      </c>
      <c r="H145" s="49"/>
      <c r="I145" s="49">
        <f t="shared" si="9"/>
        <v>0</v>
      </c>
      <c r="J145" s="58">
        <f t="shared" si="10"/>
        <v>0</v>
      </c>
      <c r="K145" s="6"/>
      <c r="L145" s="6"/>
    </row>
    <row r="146" spans="2:21" s="27" customFormat="1" x14ac:dyDescent="0.25">
      <c r="B146" s="82" t="s">
        <v>241</v>
      </c>
      <c r="C146" s="83" t="s">
        <v>242</v>
      </c>
      <c r="D146" s="62" t="s">
        <v>65</v>
      </c>
      <c r="E146" s="84">
        <v>1</v>
      </c>
      <c r="F146" s="49"/>
      <c r="G146" s="49">
        <f t="shared" si="8"/>
        <v>0</v>
      </c>
      <c r="H146" s="49"/>
      <c r="I146" s="49">
        <f t="shared" si="9"/>
        <v>0</v>
      </c>
      <c r="J146" s="58">
        <f t="shared" si="10"/>
        <v>0</v>
      </c>
      <c r="K146" s="6"/>
      <c r="L146" s="6"/>
      <c r="U146" s="39"/>
    </row>
    <row r="147" spans="2:21" s="27" customFormat="1" x14ac:dyDescent="0.25">
      <c r="B147" s="82" t="s">
        <v>243</v>
      </c>
      <c r="C147" s="83" t="s">
        <v>649</v>
      </c>
      <c r="D147" s="62" t="s">
        <v>68</v>
      </c>
      <c r="E147" s="84">
        <v>1</v>
      </c>
      <c r="F147" s="49"/>
      <c r="G147" s="49">
        <f t="shared" si="8"/>
        <v>0</v>
      </c>
      <c r="H147" s="49"/>
      <c r="I147" s="49">
        <f t="shared" si="9"/>
        <v>0</v>
      </c>
      <c r="J147" s="58">
        <f t="shared" si="10"/>
        <v>0</v>
      </c>
      <c r="K147" s="6"/>
      <c r="L147" s="6"/>
      <c r="U147" s="39"/>
    </row>
    <row r="148" spans="2:21" s="27" customFormat="1" x14ac:dyDescent="0.25">
      <c r="B148" s="82" t="s">
        <v>244</v>
      </c>
      <c r="C148" s="83" t="s">
        <v>650</v>
      </c>
      <c r="D148" s="62" t="s">
        <v>68</v>
      </c>
      <c r="E148" s="84">
        <v>1</v>
      </c>
      <c r="F148" s="49"/>
      <c r="G148" s="49">
        <f t="shared" si="8"/>
        <v>0</v>
      </c>
      <c r="H148" s="49"/>
      <c r="I148" s="49">
        <f t="shared" si="9"/>
        <v>0</v>
      </c>
      <c r="J148" s="58">
        <f t="shared" si="10"/>
        <v>0</v>
      </c>
      <c r="K148" s="6"/>
      <c r="L148" s="6"/>
      <c r="U148" s="39"/>
    </row>
    <row r="149" spans="2:21" s="27" customFormat="1" x14ac:dyDescent="0.25">
      <c r="B149" s="82" t="s">
        <v>245</v>
      </c>
      <c r="C149" s="83" t="s">
        <v>246</v>
      </c>
      <c r="D149" s="62" t="s">
        <v>68</v>
      </c>
      <c r="E149" s="84">
        <v>1</v>
      </c>
      <c r="F149" s="49"/>
      <c r="G149" s="49">
        <f t="shared" si="8"/>
        <v>0</v>
      </c>
      <c r="H149" s="49"/>
      <c r="I149" s="49">
        <f t="shared" si="9"/>
        <v>0</v>
      </c>
      <c r="J149" s="58">
        <f t="shared" si="10"/>
        <v>0</v>
      </c>
      <c r="K149" s="6"/>
      <c r="L149" s="6"/>
      <c r="U149" s="39"/>
    </row>
    <row r="150" spans="2:21" s="27" customFormat="1" x14ac:dyDescent="0.25">
      <c r="B150" s="82" t="s">
        <v>247</v>
      </c>
      <c r="C150" s="83" t="s">
        <v>248</v>
      </c>
      <c r="D150" s="62" t="s">
        <v>68</v>
      </c>
      <c r="E150" s="84">
        <v>1</v>
      </c>
      <c r="F150" s="49"/>
      <c r="G150" s="49">
        <f t="shared" si="8"/>
        <v>0</v>
      </c>
      <c r="H150" s="49"/>
      <c r="I150" s="49">
        <f t="shared" si="9"/>
        <v>0</v>
      </c>
      <c r="J150" s="58">
        <f t="shared" si="10"/>
        <v>0</v>
      </c>
      <c r="K150" s="6"/>
      <c r="L150" s="6"/>
      <c r="U150" s="39"/>
    </row>
    <row r="151" spans="2:21" s="27" customFormat="1" x14ac:dyDescent="0.25">
      <c r="B151" s="82" t="s">
        <v>249</v>
      </c>
      <c r="C151" s="83" t="s">
        <v>250</v>
      </c>
      <c r="D151" s="62" t="s">
        <v>68</v>
      </c>
      <c r="E151" s="84">
        <v>1</v>
      </c>
      <c r="F151" s="49"/>
      <c r="G151" s="49">
        <f t="shared" si="8"/>
        <v>0</v>
      </c>
      <c r="H151" s="49"/>
      <c r="I151" s="49">
        <f t="shared" si="9"/>
        <v>0</v>
      </c>
      <c r="J151" s="58">
        <f t="shared" si="10"/>
        <v>0</v>
      </c>
      <c r="K151" s="6"/>
      <c r="L151" s="6"/>
      <c r="U151" s="39"/>
    </row>
    <row r="152" spans="2:21" s="27" customFormat="1" x14ac:dyDescent="0.25">
      <c r="B152" s="82" t="s">
        <v>251</v>
      </c>
      <c r="C152" s="83" t="s">
        <v>252</v>
      </c>
      <c r="D152" s="62" t="s">
        <v>68</v>
      </c>
      <c r="E152" s="84">
        <v>1</v>
      </c>
      <c r="F152" s="49"/>
      <c r="G152" s="49">
        <f t="shared" si="8"/>
        <v>0</v>
      </c>
      <c r="H152" s="49"/>
      <c r="I152" s="49">
        <f t="shared" si="9"/>
        <v>0</v>
      </c>
      <c r="J152" s="58">
        <f t="shared" si="10"/>
        <v>0</v>
      </c>
      <c r="K152" s="6"/>
      <c r="L152" s="6"/>
      <c r="U152" s="39"/>
    </row>
    <row r="153" spans="2:21" s="27" customFormat="1" x14ac:dyDescent="0.25">
      <c r="B153" s="82" t="s">
        <v>253</v>
      </c>
      <c r="C153" s="83" t="s">
        <v>254</v>
      </c>
      <c r="D153" s="62" t="s">
        <v>68</v>
      </c>
      <c r="E153" s="84">
        <v>1</v>
      </c>
      <c r="F153" s="49"/>
      <c r="G153" s="49">
        <f t="shared" si="8"/>
        <v>0</v>
      </c>
      <c r="H153" s="49"/>
      <c r="I153" s="49">
        <f t="shared" si="9"/>
        <v>0</v>
      </c>
      <c r="J153" s="58">
        <f t="shared" si="10"/>
        <v>0</v>
      </c>
      <c r="K153" s="6"/>
      <c r="L153" s="6"/>
      <c r="U153" s="39"/>
    </row>
    <row r="154" spans="2:21" s="27" customFormat="1" x14ac:dyDescent="0.25">
      <c r="B154" s="82" t="s">
        <v>255</v>
      </c>
      <c r="C154" s="83" t="s">
        <v>256</v>
      </c>
      <c r="D154" s="62" t="s">
        <v>68</v>
      </c>
      <c r="E154" s="84">
        <v>1</v>
      </c>
      <c r="F154" s="49"/>
      <c r="G154" s="49">
        <f t="shared" si="8"/>
        <v>0</v>
      </c>
      <c r="H154" s="49"/>
      <c r="I154" s="49">
        <f t="shared" si="9"/>
        <v>0</v>
      </c>
      <c r="J154" s="58">
        <f t="shared" si="10"/>
        <v>0</v>
      </c>
      <c r="K154" s="6"/>
      <c r="L154" s="6"/>
      <c r="U154" s="39"/>
    </row>
    <row r="155" spans="2:21" s="27" customFormat="1" x14ac:dyDescent="0.25">
      <c r="B155" s="82" t="s">
        <v>257</v>
      </c>
      <c r="C155" s="83" t="s">
        <v>258</v>
      </c>
      <c r="D155" s="62" t="s">
        <v>68</v>
      </c>
      <c r="E155" s="84">
        <v>1</v>
      </c>
      <c r="F155" s="49"/>
      <c r="G155" s="49">
        <f t="shared" si="8"/>
        <v>0</v>
      </c>
      <c r="H155" s="49"/>
      <c r="I155" s="49">
        <f t="shared" si="9"/>
        <v>0</v>
      </c>
      <c r="J155" s="58">
        <f t="shared" si="10"/>
        <v>0</v>
      </c>
      <c r="K155" s="6"/>
      <c r="L155" s="6"/>
      <c r="U155" s="39"/>
    </row>
    <row r="156" spans="2:21" s="27" customFormat="1" x14ac:dyDescent="0.25">
      <c r="B156" s="82" t="s">
        <v>259</v>
      </c>
      <c r="C156" s="83" t="s">
        <v>260</v>
      </c>
      <c r="D156" s="62" t="s">
        <v>68</v>
      </c>
      <c r="E156" s="84">
        <v>1</v>
      </c>
      <c r="F156" s="49"/>
      <c r="G156" s="49">
        <f t="shared" si="8"/>
        <v>0</v>
      </c>
      <c r="H156" s="49"/>
      <c r="I156" s="49">
        <f t="shared" si="9"/>
        <v>0</v>
      </c>
      <c r="J156" s="58">
        <f t="shared" si="10"/>
        <v>0</v>
      </c>
      <c r="K156" s="6"/>
      <c r="L156" s="6"/>
      <c r="U156" s="39"/>
    </row>
    <row r="157" spans="2:21" s="27" customFormat="1" x14ac:dyDescent="0.25">
      <c r="B157" s="82" t="s">
        <v>261</v>
      </c>
      <c r="C157" s="83" t="s">
        <v>102</v>
      </c>
      <c r="D157" s="62" t="s">
        <v>68</v>
      </c>
      <c r="E157" s="84">
        <v>10</v>
      </c>
      <c r="F157" s="49"/>
      <c r="G157" s="49">
        <f t="shared" si="8"/>
        <v>0</v>
      </c>
      <c r="H157" s="49"/>
      <c r="I157" s="49">
        <f t="shared" si="9"/>
        <v>0</v>
      </c>
      <c r="J157" s="58">
        <f t="shared" si="10"/>
        <v>0</v>
      </c>
      <c r="K157" s="6"/>
      <c r="L157" s="6"/>
      <c r="U157" s="39"/>
    </row>
    <row r="158" spans="2:21" s="27" customFormat="1" x14ac:dyDescent="0.25">
      <c r="B158" s="82"/>
      <c r="C158" s="83"/>
      <c r="D158" s="62"/>
      <c r="E158" s="84"/>
      <c r="F158" s="49"/>
      <c r="G158" s="49">
        <f t="shared" si="8"/>
        <v>0</v>
      </c>
      <c r="H158" s="49"/>
      <c r="I158" s="49">
        <f t="shared" si="9"/>
        <v>0</v>
      </c>
      <c r="J158" s="58">
        <f t="shared" si="10"/>
        <v>0</v>
      </c>
      <c r="K158" s="6"/>
      <c r="L158" s="6"/>
    </row>
    <row r="159" spans="2:21" s="27" customFormat="1" x14ac:dyDescent="0.25">
      <c r="B159" s="79" t="s">
        <v>262</v>
      </c>
      <c r="C159" s="83" t="s">
        <v>263</v>
      </c>
      <c r="D159" s="62"/>
      <c r="E159" s="84"/>
      <c r="F159" s="49"/>
      <c r="G159" s="49">
        <f t="shared" si="8"/>
        <v>0</v>
      </c>
      <c r="H159" s="49"/>
      <c r="I159" s="49">
        <f t="shared" si="9"/>
        <v>0</v>
      </c>
      <c r="J159" s="58">
        <f t="shared" si="10"/>
        <v>0</v>
      </c>
      <c r="K159" s="6"/>
      <c r="L159" s="6"/>
      <c r="U159" s="39"/>
    </row>
    <row r="160" spans="2:21" s="27" customFormat="1" x14ac:dyDescent="0.25">
      <c r="B160" s="82" t="s">
        <v>264</v>
      </c>
      <c r="C160" s="83" t="s">
        <v>265</v>
      </c>
      <c r="D160" s="62" t="s">
        <v>65</v>
      </c>
      <c r="E160" s="84">
        <v>1</v>
      </c>
      <c r="F160" s="49"/>
      <c r="G160" s="49">
        <f t="shared" si="8"/>
        <v>0</v>
      </c>
      <c r="H160" s="49"/>
      <c r="I160" s="49">
        <f t="shared" si="9"/>
        <v>0</v>
      </c>
      <c r="J160" s="58">
        <f t="shared" si="10"/>
        <v>0</v>
      </c>
      <c r="K160" s="6"/>
      <c r="L160" s="6"/>
      <c r="U160" s="39"/>
    </row>
    <row r="161" spans="2:21" s="27" customFormat="1" x14ac:dyDescent="0.25">
      <c r="B161" s="82" t="s">
        <v>266</v>
      </c>
      <c r="C161" s="83" t="s">
        <v>267</v>
      </c>
      <c r="D161" s="62" t="s">
        <v>68</v>
      </c>
      <c r="E161" s="84">
        <v>1</v>
      </c>
      <c r="F161" s="49"/>
      <c r="G161" s="49">
        <f t="shared" si="8"/>
        <v>0</v>
      </c>
      <c r="H161" s="49"/>
      <c r="I161" s="49">
        <f t="shared" si="9"/>
        <v>0</v>
      </c>
      <c r="J161" s="58">
        <f t="shared" si="10"/>
        <v>0</v>
      </c>
      <c r="K161" s="6"/>
      <c r="L161" s="6"/>
      <c r="U161" s="39"/>
    </row>
    <row r="162" spans="2:21" s="27" customFormat="1" x14ac:dyDescent="0.25">
      <c r="B162" s="82" t="s">
        <v>268</v>
      </c>
      <c r="C162" s="83" t="s">
        <v>269</v>
      </c>
      <c r="D162" s="62" t="s">
        <v>68</v>
      </c>
      <c r="E162" s="84">
        <v>1</v>
      </c>
      <c r="F162" s="49"/>
      <c r="G162" s="49">
        <f t="shared" si="8"/>
        <v>0</v>
      </c>
      <c r="H162" s="49"/>
      <c r="I162" s="49">
        <f t="shared" si="9"/>
        <v>0</v>
      </c>
      <c r="J162" s="58">
        <f t="shared" si="10"/>
        <v>0</v>
      </c>
      <c r="K162" s="6"/>
      <c r="L162" s="6"/>
      <c r="U162" s="39"/>
    </row>
    <row r="163" spans="2:21" s="27" customFormat="1" x14ac:dyDescent="0.25">
      <c r="B163" s="82" t="s">
        <v>270</v>
      </c>
      <c r="C163" s="83" t="s">
        <v>271</v>
      </c>
      <c r="D163" s="62" t="s">
        <v>68</v>
      </c>
      <c r="E163" s="84">
        <v>1</v>
      </c>
      <c r="F163" s="49"/>
      <c r="G163" s="49">
        <f t="shared" si="8"/>
        <v>0</v>
      </c>
      <c r="H163" s="49"/>
      <c r="I163" s="49">
        <f t="shared" si="9"/>
        <v>0</v>
      </c>
      <c r="J163" s="58">
        <f t="shared" si="10"/>
        <v>0</v>
      </c>
      <c r="K163" s="6"/>
      <c r="L163" s="6"/>
      <c r="U163" s="39"/>
    </row>
    <row r="164" spans="2:21" s="27" customFormat="1" x14ac:dyDescent="0.25">
      <c r="B164" s="82" t="s">
        <v>272</v>
      </c>
      <c r="C164" s="83" t="s">
        <v>273</v>
      </c>
      <c r="D164" s="62" t="s">
        <v>68</v>
      </c>
      <c r="E164" s="84">
        <v>1</v>
      </c>
      <c r="F164" s="49"/>
      <c r="G164" s="49">
        <f t="shared" si="8"/>
        <v>0</v>
      </c>
      <c r="H164" s="49"/>
      <c r="I164" s="49">
        <f t="shared" si="9"/>
        <v>0</v>
      </c>
      <c r="J164" s="58">
        <f t="shared" si="10"/>
        <v>0</v>
      </c>
      <c r="K164" s="6"/>
      <c r="L164" s="6"/>
      <c r="U164" s="39"/>
    </row>
    <row r="165" spans="2:21" s="27" customFormat="1" x14ac:dyDescent="0.25">
      <c r="B165" s="82" t="s">
        <v>274</v>
      </c>
      <c r="C165" s="83" t="s">
        <v>275</v>
      </c>
      <c r="D165" s="62" t="s">
        <v>68</v>
      </c>
      <c r="E165" s="84">
        <v>1</v>
      </c>
      <c r="F165" s="49"/>
      <c r="G165" s="49">
        <f t="shared" si="8"/>
        <v>0</v>
      </c>
      <c r="H165" s="49"/>
      <c r="I165" s="49">
        <f t="shared" si="9"/>
        <v>0</v>
      </c>
      <c r="J165" s="58">
        <f t="shared" si="10"/>
        <v>0</v>
      </c>
      <c r="K165" s="6"/>
      <c r="L165" s="6"/>
      <c r="U165" s="39"/>
    </row>
    <row r="166" spans="2:21" s="27" customFormat="1" x14ac:dyDescent="0.25">
      <c r="B166" s="82" t="s">
        <v>276</v>
      </c>
      <c r="C166" s="83" t="s">
        <v>277</v>
      </c>
      <c r="D166" s="62" t="s">
        <v>68</v>
      </c>
      <c r="E166" s="84">
        <v>1</v>
      </c>
      <c r="F166" s="49"/>
      <c r="G166" s="49">
        <f t="shared" si="8"/>
        <v>0</v>
      </c>
      <c r="H166" s="49"/>
      <c r="I166" s="49">
        <f t="shared" si="9"/>
        <v>0</v>
      </c>
      <c r="J166" s="58">
        <f t="shared" si="10"/>
        <v>0</v>
      </c>
      <c r="K166" s="6"/>
      <c r="L166" s="6"/>
      <c r="U166" s="39"/>
    </row>
    <row r="167" spans="2:21" s="27" customFormat="1" x14ac:dyDescent="0.25">
      <c r="B167" s="82" t="s">
        <v>278</v>
      </c>
      <c r="C167" s="83" t="s">
        <v>279</v>
      </c>
      <c r="D167" s="62" t="s">
        <v>68</v>
      </c>
      <c r="E167" s="84">
        <v>1</v>
      </c>
      <c r="F167" s="49"/>
      <c r="G167" s="49">
        <f t="shared" si="8"/>
        <v>0</v>
      </c>
      <c r="H167" s="49"/>
      <c r="I167" s="49">
        <f t="shared" si="9"/>
        <v>0</v>
      </c>
      <c r="J167" s="58">
        <f t="shared" si="10"/>
        <v>0</v>
      </c>
      <c r="K167" s="6"/>
      <c r="L167" s="6"/>
      <c r="U167" s="39"/>
    </row>
    <row r="168" spans="2:21" s="27" customFormat="1" x14ac:dyDescent="0.25">
      <c r="B168" s="82" t="s">
        <v>280</v>
      </c>
      <c r="C168" s="83" t="s">
        <v>281</v>
      </c>
      <c r="D168" s="62" t="s">
        <v>68</v>
      </c>
      <c r="E168" s="84">
        <v>1</v>
      </c>
      <c r="F168" s="49"/>
      <c r="G168" s="49">
        <f t="shared" si="8"/>
        <v>0</v>
      </c>
      <c r="H168" s="49"/>
      <c r="I168" s="49">
        <f t="shared" si="9"/>
        <v>0</v>
      </c>
      <c r="J168" s="58">
        <f t="shared" si="10"/>
        <v>0</v>
      </c>
      <c r="K168" s="6"/>
      <c r="L168" s="6"/>
      <c r="U168" s="39"/>
    </row>
    <row r="169" spans="2:21" s="27" customFormat="1" x14ac:dyDescent="0.25">
      <c r="B169" s="82" t="s">
        <v>282</v>
      </c>
      <c r="C169" s="89" t="s">
        <v>283</v>
      </c>
      <c r="D169" s="90" t="s">
        <v>68</v>
      </c>
      <c r="E169" s="84">
        <v>1</v>
      </c>
      <c r="F169" s="92"/>
      <c r="G169" s="92"/>
      <c r="H169" s="92"/>
      <c r="I169" s="49"/>
      <c r="J169" s="58"/>
      <c r="K169" s="93"/>
      <c r="L169" s="6"/>
      <c r="U169" s="39"/>
    </row>
    <row r="170" spans="2:21" s="27" customFormat="1" x14ac:dyDescent="0.25">
      <c r="B170" s="82" t="s">
        <v>284</v>
      </c>
      <c r="C170" s="83" t="s">
        <v>100</v>
      </c>
      <c r="D170" s="62" t="s">
        <v>65</v>
      </c>
      <c r="E170" s="84">
        <v>3</v>
      </c>
      <c r="F170" s="49"/>
      <c r="G170" s="49">
        <f t="shared" si="8"/>
        <v>0</v>
      </c>
      <c r="H170" s="49"/>
      <c r="I170" s="49">
        <f t="shared" si="9"/>
        <v>0</v>
      </c>
      <c r="J170" s="58">
        <f t="shared" si="10"/>
        <v>0</v>
      </c>
      <c r="K170" s="6"/>
      <c r="L170" s="6"/>
      <c r="U170" s="39"/>
    </row>
    <row r="171" spans="2:21" s="27" customFormat="1" x14ac:dyDescent="0.25">
      <c r="B171" s="82" t="s">
        <v>285</v>
      </c>
      <c r="C171" s="83" t="s">
        <v>102</v>
      </c>
      <c r="D171" s="62" t="s">
        <v>68</v>
      </c>
      <c r="E171" s="84">
        <v>9</v>
      </c>
      <c r="F171" s="49"/>
      <c r="G171" s="49">
        <f t="shared" si="8"/>
        <v>0</v>
      </c>
      <c r="H171" s="49"/>
      <c r="I171" s="49">
        <f t="shared" si="9"/>
        <v>0</v>
      </c>
      <c r="J171" s="58">
        <f t="shared" si="10"/>
        <v>0</v>
      </c>
      <c r="K171" s="6"/>
      <c r="L171" s="6"/>
      <c r="U171" s="39"/>
    </row>
    <row r="172" spans="2:21" s="27" customFormat="1" x14ac:dyDescent="0.25">
      <c r="B172" s="82" t="s">
        <v>286</v>
      </c>
      <c r="C172" s="83" t="s">
        <v>104</v>
      </c>
      <c r="D172" s="62" t="s">
        <v>68</v>
      </c>
      <c r="E172" s="84">
        <v>9</v>
      </c>
      <c r="F172" s="49"/>
      <c r="G172" s="49">
        <f t="shared" si="8"/>
        <v>0</v>
      </c>
      <c r="H172" s="49"/>
      <c r="I172" s="49">
        <f t="shared" si="9"/>
        <v>0</v>
      </c>
      <c r="J172" s="58">
        <f t="shared" si="10"/>
        <v>0</v>
      </c>
      <c r="K172" s="6"/>
      <c r="L172" s="6"/>
      <c r="U172" s="39"/>
    </row>
    <row r="173" spans="2:21" s="27" customFormat="1" x14ac:dyDescent="0.25">
      <c r="B173" s="82"/>
      <c r="C173" s="83"/>
      <c r="D173" s="62"/>
      <c r="E173" s="84"/>
      <c r="F173" s="49"/>
      <c r="G173" s="49">
        <f t="shared" si="8"/>
        <v>0</v>
      </c>
      <c r="H173" s="49"/>
      <c r="I173" s="49">
        <f t="shared" si="9"/>
        <v>0</v>
      </c>
      <c r="J173" s="58">
        <f t="shared" si="10"/>
        <v>0</v>
      </c>
      <c r="K173" s="6"/>
      <c r="L173" s="6"/>
    </row>
    <row r="174" spans="2:21" s="27" customFormat="1" x14ac:dyDescent="0.25">
      <c r="B174" s="79" t="s">
        <v>287</v>
      </c>
      <c r="C174" s="83" t="s">
        <v>288</v>
      </c>
      <c r="D174" s="62"/>
      <c r="E174" s="84"/>
      <c r="F174" s="49"/>
      <c r="G174" s="49">
        <f t="shared" si="8"/>
        <v>0</v>
      </c>
      <c r="H174" s="49"/>
      <c r="I174" s="49">
        <f t="shared" si="9"/>
        <v>0</v>
      </c>
      <c r="J174" s="58">
        <f t="shared" si="10"/>
        <v>0</v>
      </c>
      <c r="K174" s="6"/>
      <c r="L174" s="6"/>
    </row>
    <row r="175" spans="2:21" s="27" customFormat="1" x14ac:dyDescent="0.25">
      <c r="B175" s="82" t="s">
        <v>289</v>
      </c>
      <c r="C175" s="83" t="s">
        <v>290</v>
      </c>
      <c r="D175" s="62" t="s">
        <v>65</v>
      </c>
      <c r="E175" s="84">
        <v>1</v>
      </c>
      <c r="F175" s="49"/>
      <c r="G175" s="49">
        <f t="shared" si="8"/>
        <v>0</v>
      </c>
      <c r="H175" s="49"/>
      <c r="I175" s="49">
        <f t="shared" si="9"/>
        <v>0</v>
      </c>
      <c r="J175" s="58">
        <f t="shared" si="10"/>
        <v>0</v>
      </c>
      <c r="K175" s="6"/>
      <c r="L175" s="6"/>
      <c r="U175" s="39"/>
    </row>
    <row r="176" spans="2:21" s="27" customFormat="1" x14ac:dyDescent="0.25">
      <c r="B176" s="82" t="s">
        <v>291</v>
      </c>
      <c r="C176" s="83" t="s">
        <v>292</v>
      </c>
      <c r="D176" s="62" t="s">
        <v>68</v>
      </c>
      <c r="E176" s="84">
        <v>1</v>
      </c>
      <c r="F176" s="49"/>
      <c r="G176" s="49">
        <f t="shared" si="8"/>
        <v>0</v>
      </c>
      <c r="H176" s="49"/>
      <c r="I176" s="49">
        <f t="shared" si="9"/>
        <v>0</v>
      </c>
      <c r="J176" s="58">
        <f t="shared" si="10"/>
        <v>0</v>
      </c>
      <c r="K176" s="6"/>
      <c r="L176" s="6"/>
      <c r="U176" s="39"/>
    </row>
    <row r="177" spans="2:21" s="27" customFormat="1" x14ac:dyDescent="0.25">
      <c r="B177" s="82" t="s">
        <v>293</v>
      </c>
      <c r="C177" s="83" t="s">
        <v>294</v>
      </c>
      <c r="D177" s="62" t="s">
        <v>68</v>
      </c>
      <c r="E177" s="84">
        <v>1</v>
      </c>
      <c r="F177" s="49"/>
      <c r="G177" s="49">
        <f t="shared" si="8"/>
        <v>0</v>
      </c>
      <c r="H177" s="49"/>
      <c r="I177" s="49">
        <f t="shared" si="9"/>
        <v>0</v>
      </c>
      <c r="J177" s="58">
        <f t="shared" si="10"/>
        <v>0</v>
      </c>
      <c r="K177" s="6"/>
      <c r="L177" s="6"/>
      <c r="U177" s="39"/>
    </row>
    <row r="178" spans="2:21" s="27" customFormat="1" x14ac:dyDescent="0.25">
      <c r="B178" s="82" t="s">
        <v>295</v>
      </c>
      <c r="C178" s="83" t="s">
        <v>296</v>
      </c>
      <c r="D178" s="62" t="s">
        <v>68</v>
      </c>
      <c r="E178" s="84">
        <v>1</v>
      </c>
      <c r="F178" s="49"/>
      <c r="G178" s="49">
        <f t="shared" si="8"/>
        <v>0</v>
      </c>
      <c r="H178" s="49"/>
      <c r="I178" s="49">
        <f t="shared" si="9"/>
        <v>0</v>
      </c>
      <c r="J178" s="58">
        <f t="shared" si="10"/>
        <v>0</v>
      </c>
      <c r="K178" s="6"/>
      <c r="L178" s="6"/>
      <c r="U178" s="39"/>
    </row>
    <row r="179" spans="2:21" s="27" customFormat="1" x14ac:dyDescent="0.25">
      <c r="B179" s="82" t="s">
        <v>297</v>
      </c>
      <c r="C179" s="83" t="s">
        <v>298</v>
      </c>
      <c r="D179" s="62" t="s">
        <v>68</v>
      </c>
      <c r="E179" s="84">
        <v>1</v>
      </c>
      <c r="F179" s="49"/>
      <c r="G179" s="49">
        <f t="shared" ref="G179:G243" si="11">F179*E179</f>
        <v>0</v>
      </c>
      <c r="H179" s="49"/>
      <c r="I179" s="49">
        <f t="shared" ref="I179:I243" si="12">H179*E179</f>
        <v>0</v>
      </c>
      <c r="J179" s="58">
        <f t="shared" ref="J179:J243" si="13">I179+G179</f>
        <v>0</v>
      </c>
      <c r="K179" s="6"/>
      <c r="L179" s="6"/>
      <c r="U179" s="39"/>
    </row>
    <row r="180" spans="2:21" s="27" customFormat="1" x14ac:dyDescent="0.25">
      <c r="B180" s="82" t="s">
        <v>299</v>
      </c>
      <c r="C180" s="83" t="s">
        <v>300</v>
      </c>
      <c r="D180" s="62" t="s">
        <v>68</v>
      </c>
      <c r="E180" s="84">
        <v>1</v>
      </c>
      <c r="F180" s="49"/>
      <c r="G180" s="49">
        <f t="shared" si="11"/>
        <v>0</v>
      </c>
      <c r="H180" s="49"/>
      <c r="I180" s="49">
        <f t="shared" si="12"/>
        <v>0</v>
      </c>
      <c r="J180" s="58">
        <f t="shared" si="13"/>
        <v>0</v>
      </c>
      <c r="K180" s="6"/>
      <c r="L180" s="6"/>
      <c r="U180" s="39"/>
    </row>
    <row r="181" spans="2:21" s="27" customFormat="1" x14ac:dyDescent="0.25">
      <c r="B181" s="82" t="s">
        <v>301</v>
      </c>
      <c r="C181" s="83" t="s">
        <v>302</v>
      </c>
      <c r="D181" s="62" t="s">
        <v>68</v>
      </c>
      <c r="E181" s="84">
        <v>1</v>
      </c>
      <c r="F181" s="49"/>
      <c r="G181" s="49">
        <f t="shared" si="11"/>
        <v>0</v>
      </c>
      <c r="H181" s="49"/>
      <c r="I181" s="49">
        <f t="shared" si="12"/>
        <v>0</v>
      </c>
      <c r="J181" s="58">
        <f t="shared" si="13"/>
        <v>0</v>
      </c>
      <c r="K181" s="6"/>
      <c r="L181" s="6"/>
      <c r="U181" s="39"/>
    </row>
    <row r="182" spans="2:21" s="27" customFormat="1" x14ac:dyDescent="0.25">
      <c r="B182" s="82" t="s">
        <v>303</v>
      </c>
      <c r="C182" s="83" t="s">
        <v>304</v>
      </c>
      <c r="D182" s="62" t="s">
        <v>68</v>
      </c>
      <c r="E182" s="84">
        <v>1</v>
      </c>
      <c r="F182" s="49"/>
      <c r="G182" s="49">
        <f t="shared" si="11"/>
        <v>0</v>
      </c>
      <c r="H182" s="49"/>
      <c r="I182" s="49">
        <f t="shared" si="12"/>
        <v>0</v>
      </c>
      <c r="J182" s="58">
        <f t="shared" si="13"/>
        <v>0</v>
      </c>
      <c r="K182" s="6"/>
      <c r="L182" s="6"/>
      <c r="U182" s="39"/>
    </row>
    <row r="183" spans="2:21" s="27" customFormat="1" x14ac:dyDescent="0.25">
      <c r="B183" s="82" t="s">
        <v>305</v>
      </c>
      <c r="C183" s="83" t="s">
        <v>306</v>
      </c>
      <c r="D183" s="62" t="s">
        <v>68</v>
      </c>
      <c r="E183" s="84">
        <v>1</v>
      </c>
      <c r="F183" s="49"/>
      <c r="G183" s="49">
        <f t="shared" si="11"/>
        <v>0</v>
      </c>
      <c r="H183" s="49"/>
      <c r="I183" s="49">
        <f t="shared" si="12"/>
        <v>0</v>
      </c>
      <c r="J183" s="58">
        <f t="shared" si="13"/>
        <v>0</v>
      </c>
      <c r="K183" s="6"/>
      <c r="L183" s="6"/>
      <c r="U183" s="39"/>
    </row>
    <row r="184" spans="2:21" s="27" customFormat="1" x14ac:dyDescent="0.25">
      <c r="B184" s="82" t="s">
        <v>307</v>
      </c>
      <c r="C184" s="83" t="s">
        <v>308</v>
      </c>
      <c r="D184" s="62" t="s">
        <v>68</v>
      </c>
      <c r="E184" s="84">
        <v>1</v>
      </c>
      <c r="F184" s="49"/>
      <c r="G184" s="49">
        <f t="shared" si="11"/>
        <v>0</v>
      </c>
      <c r="H184" s="49"/>
      <c r="I184" s="49">
        <f t="shared" si="12"/>
        <v>0</v>
      </c>
      <c r="J184" s="58">
        <f t="shared" si="13"/>
        <v>0</v>
      </c>
      <c r="K184" s="6"/>
      <c r="L184" s="6"/>
      <c r="U184" s="39"/>
    </row>
    <row r="185" spans="2:21" s="27" customFormat="1" x14ac:dyDescent="0.25">
      <c r="B185" s="82" t="s">
        <v>309</v>
      </c>
      <c r="C185" s="83" t="s">
        <v>310</v>
      </c>
      <c r="D185" s="62" t="s">
        <v>68</v>
      </c>
      <c r="E185" s="84">
        <v>1</v>
      </c>
      <c r="F185" s="49"/>
      <c r="G185" s="49">
        <f t="shared" si="11"/>
        <v>0</v>
      </c>
      <c r="H185" s="49"/>
      <c r="I185" s="49">
        <f t="shared" si="12"/>
        <v>0</v>
      </c>
      <c r="J185" s="58">
        <f t="shared" si="13"/>
        <v>0</v>
      </c>
      <c r="K185" s="6"/>
      <c r="L185" s="6"/>
      <c r="U185" s="39"/>
    </row>
    <row r="186" spans="2:21" s="27" customFormat="1" x14ac:dyDescent="0.25">
      <c r="B186" s="82" t="s">
        <v>311</v>
      </c>
      <c r="C186" s="83" t="s">
        <v>312</v>
      </c>
      <c r="D186" s="62" t="s">
        <v>68</v>
      </c>
      <c r="E186" s="84">
        <v>1</v>
      </c>
      <c r="F186" s="49"/>
      <c r="G186" s="49">
        <f t="shared" si="11"/>
        <v>0</v>
      </c>
      <c r="H186" s="49"/>
      <c r="I186" s="49">
        <f t="shared" si="12"/>
        <v>0</v>
      </c>
      <c r="J186" s="58">
        <f t="shared" si="13"/>
        <v>0</v>
      </c>
      <c r="K186" s="6"/>
      <c r="L186" s="6"/>
      <c r="U186" s="39"/>
    </row>
    <row r="187" spans="2:21" s="27" customFormat="1" x14ac:dyDescent="0.25">
      <c r="B187" s="82" t="s">
        <v>313</v>
      </c>
      <c r="C187" s="83" t="s">
        <v>314</v>
      </c>
      <c r="D187" s="62" t="s">
        <v>68</v>
      </c>
      <c r="E187" s="84">
        <v>1</v>
      </c>
      <c r="F187" s="49"/>
      <c r="G187" s="49">
        <f t="shared" si="11"/>
        <v>0</v>
      </c>
      <c r="H187" s="49"/>
      <c r="I187" s="49">
        <f t="shared" si="12"/>
        <v>0</v>
      </c>
      <c r="J187" s="58">
        <f t="shared" si="13"/>
        <v>0</v>
      </c>
      <c r="K187" s="6"/>
      <c r="L187" s="6"/>
      <c r="U187" s="39"/>
    </row>
    <row r="188" spans="2:21" s="27" customFormat="1" x14ac:dyDescent="0.25">
      <c r="B188" s="82" t="s">
        <v>315</v>
      </c>
      <c r="C188" s="83" t="s">
        <v>316</v>
      </c>
      <c r="D188" s="62" t="s">
        <v>68</v>
      </c>
      <c r="E188" s="84">
        <v>1</v>
      </c>
      <c r="F188" s="49"/>
      <c r="G188" s="49">
        <f t="shared" si="11"/>
        <v>0</v>
      </c>
      <c r="H188" s="49"/>
      <c r="I188" s="49">
        <f t="shared" si="12"/>
        <v>0</v>
      </c>
      <c r="J188" s="58">
        <f t="shared" si="13"/>
        <v>0</v>
      </c>
      <c r="K188" s="6"/>
      <c r="L188" s="6"/>
      <c r="U188" s="39"/>
    </row>
    <row r="189" spans="2:21" s="27" customFormat="1" x14ac:dyDescent="0.25">
      <c r="B189" s="82" t="s">
        <v>317</v>
      </c>
      <c r="C189" s="83" t="s">
        <v>318</v>
      </c>
      <c r="D189" s="62" t="s">
        <v>68</v>
      </c>
      <c r="E189" s="84">
        <v>1</v>
      </c>
      <c r="F189" s="49"/>
      <c r="G189" s="49">
        <f t="shared" si="11"/>
        <v>0</v>
      </c>
      <c r="H189" s="49"/>
      <c r="I189" s="49">
        <f t="shared" si="12"/>
        <v>0</v>
      </c>
      <c r="J189" s="58">
        <f t="shared" si="13"/>
        <v>0</v>
      </c>
      <c r="K189" s="6"/>
      <c r="L189" s="6"/>
      <c r="U189" s="39"/>
    </row>
    <row r="190" spans="2:21" s="27" customFormat="1" x14ac:dyDescent="0.25">
      <c r="B190" s="82" t="s">
        <v>319</v>
      </c>
      <c r="C190" s="83" t="s">
        <v>320</v>
      </c>
      <c r="D190" s="62" t="s">
        <v>68</v>
      </c>
      <c r="E190" s="84">
        <v>1</v>
      </c>
      <c r="F190" s="49"/>
      <c r="G190" s="49">
        <f t="shared" si="11"/>
        <v>0</v>
      </c>
      <c r="H190" s="49"/>
      <c r="I190" s="49">
        <f t="shared" si="12"/>
        <v>0</v>
      </c>
      <c r="J190" s="58">
        <f t="shared" si="13"/>
        <v>0</v>
      </c>
      <c r="K190" s="6"/>
      <c r="L190" s="6"/>
      <c r="U190" s="39"/>
    </row>
    <row r="191" spans="2:21" s="27" customFormat="1" x14ac:dyDescent="0.25">
      <c r="B191" s="82" t="s">
        <v>321</v>
      </c>
      <c r="C191" s="89" t="s">
        <v>322</v>
      </c>
      <c r="D191" s="90" t="s">
        <v>68</v>
      </c>
      <c r="E191" s="84">
        <v>1</v>
      </c>
      <c r="F191" s="49"/>
      <c r="G191" s="49"/>
      <c r="H191" s="49"/>
      <c r="I191" s="49"/>
      <c r="J191" s="58"/>
      <c r="K191" s="6"/>
      <c r="L191" s="6"/>
      <c r="U191" s="39"/>
    </row>
    <row r="192" spans="2:21" s="27" customFormat="1" x14ac:dyDescent="0.25">
      <c r="B192" s="82" t="s">
        <v>323</v>
      </c>
      <c r="C192" s="83" t="s">
        <v>100</v>
      </c>
      <c r="D192" s="62" t="s">
        <v>65</v>
      </c>
      <c r="E192" s="84">
        <v>4</v>
      </c>
      <c r="F192" s="49"/>
      <c r="G192" s="49">
        <f t="shared" si="11"/>
        <v>0</v>
      </c>
      <c r="H192" s="49"/>
      <c r="I192" s="49">
        <f t="shared" si="12"/>
        <v>0</v>
      </c>
      <c r="J192" s="58">
        <f t="shared" si="13"/>
        <v>0</v>
      </c>
      <c r="K192" s="6"/>
      <c r="L192" s="6"/>
      <c r="U192" s="39"/>
    </row>
    <row r="193" spans="2:21" s="27" customFormat="1" x14ac:dyDescent="0.25">
      <c r="B193" s="82" t="s">
        <v>324</v>
      </c>
      <c r="C193" s="83" t="s">
        <v>102</v>
      </c>
      <c r="D193" s="62" t="s">
        <v>68</v>
      </c>
      <c r="E193" s="84">
        <v>16</v>
      </c>
      <c r="F193" s="49"/>
      <c r="G193" s="49">
        <f t="shared" si="11"/>
        <v>0</v>
      </c>
      <c r="H193" s="49"/>
      <c r="I193" s="49">
        <f t="shared" si="12"/>
        <v>0</v>
      </c>
      <c r="J193" s="58">
        <f t="shared" si="13"/>
        <v>0</v>
      </c>
      <c r="K193" s="6"/>
      <c r="L193" s="6"/>
      <c r="U193" s="39"/>
    </row>
    <row r="194" spans="2:21" s="27" customFormat="1" x14ac:dyDescent="0.25">
      <c r="B194" s="82" t="s">
        <v>325</v>
      </c>
      <c r="C194" s="83" t="s">
        <v>104</v>
      </c>
      <c r="D194" s="62" t="s">
        <v>68</v>
      </c>
      <c r="E194" s="84">
        <v>16</v>
      </c>
      <c r="F194" s="49"/>
      <c r="G194" s="49">
        <f t="shared" si="11"/>
        <v>0</v>
      </c>
      <c r="H194" s="49"/>
      <c r="I194" s="49">
        <f t="shared" si="12"/>
        <v>0</v>
      </c>
      <c r="J194" s="58">
        <f t="shared" si="13"/>
        <v>0</v>
      </c>
      <c r="K194" s="6"/>
      <c r="L194" s="6"/>
      <c r="U194" s="39"/>
    </row>
    <row r="195" spans="2:21" s="27" customFormat="1" x14ac:dyDescent="0.25">
      <c r="B195" s="82"/>
      <c r="C195" s="83"/>
      <c r="D195" s="62"/>
      <c r="E195" s="84"/>
      <c r="F195" s="49"/>
      <c r="G195" s="49">
        <f t="shared" si="11"/>
        <v>0</v>
      </c>
      <c r="H195" s="49"/>
      <c r="I195" s="49">
        <f t="shared" si="12"/>
        <v>0</v>
      </c>
      <c r="J195" s="58">
        <f t="shared" si="13"/>
        <v>0</v>
      </c>
      <c r="K195" s="6"/>
      <c r="L195" s="6"/>
    </row>
    <row r="196" spans="2:21" s="27" customFormat="1" x14ac:dyDescent="0.25">
      <c r="B196" s="79" t="s">
        <v>326</v>
      </c>
      <c r="C196" s="83" t="s">
        <v>327</v>
      </c>
      <c r="D196" s="62"/>
      <c r="E196" s="84"/>
      <c r="F196" s="49"/>
      <c r="G196" s="49">
        <f t="shared" si="11"/>
        <v>0</v>
      </c>
      <c r="H196" s="49"/>
      <c r="I196" s="49">
        <f t="shared" si="12"/>
        <v>0</v>
      </c>
      <c r="J196" s="58">
        <f t="shared" si="13"/>
        <v>0</v>
      </c>
      <c r="K196" s="6"/>
      <c r="L196" s="6"/>
    </row>
    <row r="197" spans="2:21" s="27" customFormat="1" x14ac:dyDescent="0.25">
      <c r="B197" s="82" t="s">
        <v>328</v>
      </c>
      <c r="C197" s="83" t="s">
        <v>329</v>
      </c>
      <c r="D197" s="62" t="s">
        <v>65</v>
      </c>
      <c r="E197" s="84">
        <v>1</v>
      </c>
      <c r="F197" s="49"/>
      <c r="G197" s="49">
        <f t="shared" si="11"/>
        <v>0</v>
      </c>
      <c r="H197" s="49"/>
      <c r="I197" s="49">
        <f t="shared" si="12"/>
        <v>0</v>
      </c>
      <c r="J197" s="58">
        <f t="shared" si="13"/>
        <v>0</v>
      </c>
      <c r="K197" s="6"/>
      <c r="L197" s="6"/>
      <c r="U197" s="39"/>
    </row>
    <row r="198" spans="2:21" s="27" customFormat="1" x14ac:dyDescent="0.25">
      <c r="B198" s="82" t="s">
        <v>330</v>
      </c>
      <c r="C198" s="83" t="s">
        <v>331</v>
      </c>
      <c r="D198" s="62" t="s">
        <v>68</v>
      </c>
      <c r="E198" s="84">
        <v>1</v>
      </c>
      <c r="F198" s="49"/>
      <c r="G198" s="49">
        <f t="shared" si="11"/>
        <v>0</v>
      </c>
      <c r="H198" s="49"/>
      <c r="I198" s="49">
        <f t="shared" si="12"/>
        <v>0</v>
      </c>
      <c r="J198" s="58">
        <f t="shared" si="13"/>
        <v>0</v>
      </c>
      <c r="K198" s="6"/>
      <c r="L198" s="6"/>
      <c r="U198" s="39"/>
    </row>
    <row r="199" spans="2:21" s="27" customFormat="1" x14ac:dyDescent="0.25">
      <c r="B199" s="82" t="s">
        <v>332</v>
      </c>
      <c r="C199" s="83" t="s">
        <v>333</v>
      </c>
      <c r="D199" s="62" t="s">
        <v>68</v>
      </c>
      <c r="E199" s="84">
        <v>1</v>
      </c>
      <c r="F199" s="49"/>
      <c r="G199" s="49">
        <f t="shared" si="11"/>
        <v>0</v>
      </c>
      <c r="H199" s="49"/>
      <c r="I199" s="49">
        <f t="shared" si="12"/>
        <v>0</v>
      </c>
      <c r="J199" s="58">
        <f t="shared" si="13"/>
        <v>0</v>
      </c>
      <c r="K199" s="6"/>
      <c r="L199" s="6"/>
      <c r="U199" s="39"/>
    </row>
    <row r="200" spans="2:21" s="27" customFormat="1" x14ac:dyDescent="0.25">
      <c r="B200" s="82" t="s">
        <v>334</v>
      </c>
      <c r="C200" s="83" t="s">
        <v>335</v>
      </c>
      <c r="D200" s="62" t="s">
        <v>68</v>
      </c>
      <c r="E200" s="84">
        <v>1</v>
      </c>
      <c r="F200" s="49"/>
      <c r="G200" s="49">
        <f t="shared" si="11"/>
        <v>0</v>
      </c>
      <c r="H200" s="49"/>
      <c r="I200" s="49">
        <f t="shared" si="12"/>
        <v>0</v>
      </c>
      <c r="J200" s="58">
        <f t="shared" si="13"/>
        <v>0</v>
      </c>
      <c r="K200" s="6"/>
      <c r="L200" s="6"/>
      <c r="U200" s="39"/>
    </row>
    <row r="201" spans="2:21" s="27" customFormat="1" x14ac:dyDescent="0.25">
      <c r="B201" s="82" t="s">
        <v>336</v>
      </c>
      <c r="C201" s="83" t="s">
        <v>337</v>
      </c>
      <c r="D201" s="62" t="s">
        <v>68</v>
      </c>
      <c r="E201" s="84">
        <v>1</v>
      </c>
      <c r="F201" s="49"/>
      <c r="G201" s="49">
        <f t="shared" si="11"/>
        <v>0</v>
      </c>
      <c r="H201" s="49"/>
      <c r="I201" s="49">
        <f t="shared" si="12"/>
        <v>0</v>
      </c>
      <c r="J201" s="58">
        <f t="shared" si="13"/>
        <v>0</v>
      </c>
      <c r="K201" s="6"/>
      <c r="L201" s="6"/>
      <c r="U201" s="39"/>
    </row>
    <row r="202" spans="2:21" s="27" customFormat="1" x14ac:dyDescent="0.25">
      <c r="B202" s="82" t="s">
        <v>338</v>
      </c>
      <c r="C202" s="83" t="s">
        <v>339</v>
      </c>
      <c r="D202" s="62" t="s">
        <v>68</v>
      </c>
      <c r="E202" s="84">
        <v>1</v>
      </c>
      <c r="F202" s="49"/>
      <c r="G202" s="49">
        <f t="shared" si="11"/>
        <v>0</v>
      </c>
      <c r="H202" s="49"/>
      <c r="I202" s="49">
        <f t="shared" si="12"/>
        <v>0</v>
      </c>
      <c r="J202" s="58">
        <f t="shared" si="13"/>
        <v>0</v>
      </c>
      <c r="K202" s="6"/>
      <c r="L202" s="6"/>
      <c r="U202" s="39"/>
    </row>
    <row r="203" spans="2:21" s="27" customFormat="1" x14ac:dyDescent="0.25">
      <c r="B203" s="82" t="s">
        <v>340</v>
      </c>
      <c r="C203" s="83" t="s">
        <v>341</v>
      </c>
      <c r="D203" s="62" t="s">
        <v>68</v>
      </c>
      <c r="E203" s="84">
        <v>1</v>
      </c>
      <c r="F203" s="49"/>
      <c r="G203" s="49">
        <f t="shared" si="11"/>
        <v>0</v>
      </c>
      <c r="H203" s="49"/>
      <c r="I203" s="49">
        <f t="shared" si="12"/>
        <v>0</v>
      </c>
      <c r="J203" s="58">
        <f t="shared" si="13"/>
        <v>0</v>
      </c>
      <c r="K203" s="6"/>
      <c r="L203" s="6"/>
      <c r="U203" s="39"/>
    </row>
    <row r="204" spans="2:21" s="27" customFormat="1" x14ac:dyDescent="0.25">
      <c r="B204" s="82" t="s">
        <v>342</v>
      </c>
      <c r="C204" s="83" t="s">
        <v>343</v>
      </c>
      <c r="D204" s="62" t="s">
        <v>68</v>
      </c>
      <c r="E204" s="84">
        <v>1</v>
      </c>
      <c r="F204" s="49"/>
      <c r="G204" s="49">
        <f t="shared" si="11"/>
        <v>0</v>
      </c>
      <c r="H204" s="49"/>
      <c r="I204" s="49">
        <f t="shared" si="12"/>
        <v>0</v>
      </c>
      <c r="J204" s="58">
        <f t="shared" si="13"/>
        <v>0</v>
      </c>
      <c r="K204" s="6"/>
      <c r="L204" s="6"/>
      <c r="U204" s="39"/>
    </row>
    <row r="205" spans="2:21" s="27" customFormat="1" x14ac:dyDescent="0.25">
      <c r="B205" s="82" t="s">
        <v>344</v>
      </c>
      <c r="C205" s="83" t="s">
        <v>345</v>
      </c>
      <c r="D205" s="62" t="s">
        <v>68</v>
      </c>
      <c r="E205" s="84">
        <v>1</v>
      </c>
      <c r="F205" s="49"/>
      <c r="G205" s="49">
        <f t="shared" si="11"/>
        <v>0</v>
      </c>
      <c r="H205" s="49"/>
      <c r="I205" s="49">
        <f t="shared" si="12"/>
        <v>0</v>
      </c>
      <c r="J205" s="58">
        <f t="shared" si="13"/>
        <v>0</v>
      </c>
      <c r="K205" s="6"/>
      <c r="L205" s="6"/>
      <c r="U205" s="39"/>
    </row>
    <row r="206" spans="2:21" s="27" customFormat="1" x14ac:dyDescent="0.25">
      <c r="B206" s="82" t="s">
        <v>346</v>
      </c>
      <c r="C206" s="83" t="s">
        <v>347</v>
      </c>
      <c r="D206" s="62" t="s">
        <v>68</v>
      </c>
      <c r="E206" s="84">
        <v>1</v>
      </c>
      <c r="F206" s="49"/>
      <c r="G206" s="49">
        <f t="shared" si="11"/>
        <v>0</v>
      </c>
      <c r="H206" s="49"/>
      <c r="I206" s="49">
        <f t="shared" si="12"/>
        <v>0</v>
      </c>
      <c r="J206" s="58">
        <f t="shared" si="13"/>
        <v>0</v>
      </c>
      <c r="K206" s="6"/>
      <c r="L206" s="6"/>
      <c r="U206" s="39"/>
    </row>
    <row r="207" spans="2:21" s="27" customFormat="1" x14ac:dyDescent="0.25">
      <c r="B207" s="82" t="s">
        <v>348</v>
      </c>
      <c r="C207" s="83" t="s">
        <v>349</v>
      </c>
      <c r="D207" s="62" t="s">
        <v>68</v>
      </c>
      <c r="E207" s="84">
        <v>1</v>
      </c>
      <c r="F207" s="49"/>
      <c r="G207" s="49">
        <f t="shared" si="11"/>
        <v>0</v>
      </c>
      <c r="H207" s="49"/>
      <c r="I207" s="49">
        <f t="shared" si="12"/>
        <v>0</v>
      </c>
      <c r="J207" s="58">
        <f t="shared" si="13"/>
        <v>0</v>
      </c>
      <c r="K207" s="6"/>
      <c r="L207" s="6"/>
      <c r="U207" s="39"/>
    </row>
    <row r="208" spans="2:21" s="27" customFormat="1" x14ac:dyDescent="0.25">
      <c r="B208" s="82" t="s">
        <v>350</v>
      </c>
      <c r="C208" s="83" t="s">
        <v>351</v>
      </c>
      <c r="D208" s="62" t="s">
        <v>68</v>
      </c>
      <c r="E208" s="84">
        <v>1</v>
      </c>
      <c r="F208" s="49"/>
      <c r="G208" s="49">
        <f t="shared" si="11"/>
        <v>0</v>
      </c>
      <c r="H208" s="49"/>
      <c r="I208" s="49">
        <f t="shared" si="12"/>
        <v>0</v>
      </c>
      <c r="J208" s="58">
        <f t="shared" si="13"/>
        <v>0</v>
      </c>
      <c r="K208" s="6"/>
      <c r="L208" s="6"/>
      <c r="U208" s="39"/>
    </row>
    <row r="209" spans="2:21" s="27" customFormat="1" x14ac:dyDescent="0.25">
      <c r="B209" s="82" t="s">
        <v>352</v>
      </c>
      <c r="C209" s="83" t="s">
        <v>353</v>
      </c>
      <c r="D209" s="62" t="s">
        <v>68</v>
      </c>
      <c r="E209" s="84">
        <v>1</v>
      </c>
      <c r="F209" s="49"/>
      <c r="G209" s="49">
        <f t="shared" si="11"/>
        <v>0</v>
      </c>
      <c r="H209" s="49"/>
      <c r="I209" s="49">
        <f t="shared" si="12"/>
        <v>0</v>
      </c>
      <c r="J209" s="58">
        <f t="shared" si="13"/>
        <v>0</v>
      </c>
      <c r="K209" s="6"/>
      <c r="L209" s="6"/>
      <c r="U209" s="39"/>
    </row>
    <row r="210" spans="2:21" s="27" customFormat="1" x14ac:dyDescent="0.25">
      <c r="B210" s="82" t="s">
        <v>354</v>
      </c>
      <c r="C210" s="83" t="s">
        <v>355</v>
      </c>
      <c r="D210" s="62" t="s">
        <v>68</v>
      </c>
      <c r="E210" s="84">
        <v>1</v>
      </c>
      <c r="F210" s="49"/>
      <c r="G210" s="49">
        <f t="shared" si="11"/>
        <v>0</v>
      </c>
      <c r="H210" s="49"/>
      <c r="I210" s="49">
        <f t="shared" si="12"/>
        <v>0</v>
      </c>
      <c r="J210" s="58">
        <f t="shared" si="13"/>
        <v>0</v>
      </c>
      <c r="K210" s="6"/>
      <c r="L210" s="6"/>
      <c r="U210" s="39"/>
    </row>
    <row r="211" spans="2:21" s="27" customFormat="1" x14ac:dyDescent="0.25">
      <c r="B211" s="82" t="s">
        <v>356</v>
      </c>
      <c r="C211" s="83" t="s">
        <v>357</v>
      </c>
      <c r="D211" s="62" t="s">
        <v>68</v>
      </c>
      <c r="E211" s="84">
        <v>1</v>
      </c>
      <c r="F211" s="49"/>
      <c r="G211" s="49">
        <f t="shared" si="11"/>
        <v>0</v>
      </c>
      <c r="H211" s="49"/>
      <c r="I211" s="49">
        <f t="shared" si="12"/>
        <v>0</v>
      </c>
      <c r="J211" s="58">
        <f t="shared" si="13"/>
        <v>0</v>
      </c>
      <c r="K211" s="6"/>
      <c r="L211" s="6"/>
      <c r="U211" s="39"/>
    </row>
    <row r="212" spans="2:21" s="27" customFormat="1" x14ac:dyDescent="0.25">
      <c r="B212" s="82" t="s">
        <v>358</v>
      </c>
      <c r="C212" s="83" t="s">
        <v>359</v>
      </c>
      <c r="D212" s="62" t="s">
        <v>68</v>
      </c>
      <c r="E212" s="84">
        <v>1</v>
      </c>
      <c r="F212" s="49"/>
      <c r="G212" s="49">
        <f t="shared" si="11"/>
        <v>0</v>
      </c>
      <c r="H212" s="49"/>
      <c r="I212" s="49">
        <f t="shared" si="12"/>
        <v>0</v>
      </c>
      <c r="J212" s="58">
        <f t="shared" si="13"/>
        <v>0</v>
      </c>
      <c r="K212" s="6"/>
      <c r="L212" s="6"/>
      <c r="U212" s="39"/>
    </row>
    <row r="213" spans="2:21" s="27" customFormat="1" x14ac:dyDescent="0.25">
      <c r="B213" s="82" t="s">
        <v>360</v>
      </c>
      <c r="C213" s="83" t="s">
        <v>361</v>
      </c>
      <c r="D213" s="62" t="s">
        <v>68</v>
      </c>
      <c r="E213" s="84">
        <v>1</v>
      </c>
      <c r="F213" s="49"/>
      <c r="G213" s="49">
        <f t="shared" si="11"/>
        <v>0</v>
      </c>
      <c r="H213" s="49"/>
      <c r="I213" s="49">
        <f t="shared" si="12"/>
        <v>0</v>
      </c>
      <c r="J213" s="58">
        <f t="shared" si="13"/>
        <v>0</v>
      </c>
      <c r="K213" s="6"/>
      <c r="L213" s="6"/>
      <c r="U213" s="39"/>
    </row>
    <row r="214" spans="2:21" s="27" customFormat="1" x14ac:dyDescent="0.25">
      <c r="B214" s="82" t="s">
        <v>362</v>
      </c>
      <c r="C214" s="83" t="s">
        <v>363</v>
      </c>
      <c r="D214" s="62" t="s">
        <v>68</v>
      </c>
      <c r="E214" s="84">
        <v>1</v>
      </c>
      <c r="F214" s="49"/>
      <c r="G214" s="49">
        <f t="shared" si="11"/>
        <v>0</v>
      </c>
      <c r="H214" s="49"/>
      <c r="I214" s="49">
        <f t="shared" si="12"/>
        <v>0</v>
      </c>
      <c r="J214" s="58">
        <f t="shared" si="13"/>
        <v>0</v>
      </c>
      <c r="K214" s="6"/>
      <c r="L214" s="6"/>
      <c r="U214" s="39"/>
    </row>
    <row r="215" spans="2:21" s="27" customFormat="1" x14ac:dyDescent="0.25">
      <c r="B215" s="82" t="s">
        <v>364</v>
      </c>
      <c r="C215" s="83" t="s">
        <v>365</v>
      </c>
      <c r="D215" s="62" t="s">
        <v>68</v>
      </c>
      <c r="E215" s="84">
        <v>1</v>
      </c>
      <c r="F215" s="49"/>
      <c r="G215" s="49">
        <f t="shared" si="11"/>
        <v>0</v>
      </c>
      <c r="H215" s="49"/>
      <c r="I215" s="49">
        <f t="shared" si="12"/>
        <v>0</v>
      </c>
      <c r="J215" s="58">
        <f t="shared" si="13"/>
        <v>0</v>
      </c>
      <c r="K215" s="6"/>
      <c r="L215" s="6"/>
      <c r="U215" s="39"/>
    </row>
    <row r="216" spans="2:21" s="27" customFormat="1" x14ac:dyDescent="0.25">
      <c r="B216" s="82" t="s">
        <v>366</v>
      </c>
      <c r="C216" s="83" t="s">
        <v>100</v>
      </c>
      <c r="D216" s="62" t="s">
        <v>65</v>
      </c>
      <c r="E216" s="84">
        <v>5</v>
      </c>
      <c r="F216" s="49"/>
      <c r="G216" s="49">
        <f t="shared" si="11"/>
        <v>0</v>
      </c>
      <c r="H216" s="49"/>
      <c r="I216" s="49">
        <f t="shared" si="12"/>
        <v>0</v>
      </c>
      <c r="J216" s="58">
        <f t="shared" si="13"/>
        <v>0</v>
      </c>
      <c r="K216" s="6"/>
      <c r="L216" s="6"/>
      <c r="U216" s="39"/>
    </row>
    <row r="217" spans="2:21" s="27" customFormat="1" x14ac:dyDescent="0.25">
      <c r="B217" s="82" t="s">
        <v>367</v>
      </c>
      <c r="C217" s="83" t="s">
        <v>102</v>
      </c>
      <c r="D217" s="62" t="s">
        <v>68</v>
      </c>
      <c r="E217" s="84">
        <v>18</v>
      </c>
      <c r="F217" s="49"/>
      <c r="G217" s="49">
        <f t="shared" si="11"/>
        <v>0</v>
      </c>
      <c r="H217" s="49"/>
      <c r="I217" s="49">
        <f t="shared" si="12"/>
        <v>0</v>
      </c>
      <c r="J217" s="58">
        <f t="shared" si="13"/>
        <v>0</v>
      </c>
      <c r="K217" s="6"/>
      <c r="L217" s="6"/>
      <c r="U217" s="39"/>
    </row>
    <row r="218" spans="2:21" s="27" customFormat="1" x14ac:dyDescent="0.25">
      <c r="B218" s="82" t="s">
        <v>368</v>
      </c>
      <c r="C218" s="83" t="s">
        <v>104</v>
      </c>
      <c r="D218" s="62" t="s">
        <v>68</v>
      </c>
      <c r="E218" s="84">
        <v>18</v>
      </c>
      <c r="F218" s="49"/>
      <c r="G218" s="49">
        <f t="shared" si="11"/>
        <v>0</v>
      </c>
      <c r="H218" s="49"/>
      <c r="I218" s="49">
        <f t="shared" si="12"/>
        <v>0</v>
      </c>
      <c r="J218" s="58">
        <f t="shared" si="13"/>
        <v>0</v>
      </c>
      <c r="K218" s="6"/>
      <c r="L218" s="6"/>
      <c r="U218" s="39"/>
    </row>
    <row r="219" spans="2:21" s="27" customFormat="1" x14ac:dyDescent="0.25">
      <c r="B219" s="82"/>
      <c r="C219" s="83"/>
      <c r="D219" s="62"/>
      <c r="E219" s="84"/>
      <c r="F219" s="49"/>
      <c r="G219" s="49">
        <f t="shared" si="11"/>
        <v>0</v>
      </c>
      <c r="H219" s="49"/>
      <c r="I219" s="49">
        <f t="shared" si="12"/>
        <v>0</v>
      </c>
      <c r="J219" s="58">
        <f t="shared" si="13"/>
        <v>0</v>
      </c>
      <c r="K219" s="6"/>
      <c r="L219" s="6"/>
    </row>
    <row r="220" spans="2:21" s="27" customFormat="1" x14ac:dyDescent="0.25">
      <c r="B220" s="79" t="s">
        <v>369</v>
      </c>
      <c r="C220" s="83" t="s">
        <v>370</v>
      </c>
      <c r="D220" s="62"/>
      <c r="E220" s="84"/>
      <c r="F220" s="49"/>
      <c r="G220" s="49">
        <f t="shared" si="11"/>
        <v>0</v>
      </c>
      <c r="H220" s="49"/>
      <c r="I220" s="49">
        <f t="shared" si="12"/>
        <v>0</v>
      </c>
      <c r="J220" s="58">
        <f t="shared" si="13"/>
        <v>0</v>
      </c>
      <c r="K220" s="6"/>
      <c r="L220" s="6"/>
    </row>
    <row r="221" spans="2:21" s="27" customFormat="1" x14ac:dyDescent="0.25">
      <c r="B221" s="82" t="s">
        <v>371</v>
      </c>
      <c r="C221" s="83" t="s">
        <v>372</v>
      </c>
      <c r="D221" s="62" t="s">
        <v>65</v>
      </c>
      <c r="E221" s="84">
        <v>1</v>
      </c>
      <c r="F221" s="49"/>
      <c r="G221" s="49">
        <f t="shared" si="11"/>
        <v>0</v>
      </c>
      <c r="H221" s="49"/>
      <c r="I221" s="49">
        <f t="shared" si="12"/>
        <v>0</v>
      </c>
      <c r="J221" s="58">
        <f t="shared" si="13"/>
        <v>0</v>
      </c>
      <c r="K221" s="6"/>
      <c r="L221" s="6"/>
      <c r="U221" s="39"/>
    </row>
    <row r="222" spans="2:21" s="27" customFormat="1" x14ac:dyDescent="0.25">
      <c r="B222" s="82" t="s">
        <v>373</v>
      </c>
      <c r="C222" s="83" t="s">
        <v>374</v>
      </c>
      <c r="D222" s="62" t="s">
        <v>68</v>
      </c>
      <c r="E222" s="84">
        <v>1</v>
      </c>
      <c r="F222" s="49"/>
      <c r="G222" s="49">
        <f t="shared" si="11"/>
        <v>0</v>
      </c>
      <c r="H222" s="49"/>
      <c r="I222" s="49">
        <f t="shared" si="12"/>
        <v>0</v>
      </c>
      <c r="J222" s="58">
        <f t="shared" si="13"/>
        <v>0</v>
      </c>
      <c r="K222" s="6"/>
      <c r="U222" s="39"/>
    </row>
    <row r="223" spans="2:21" s="27" customFormat="1" x14ac:dyDescent="0.25">
      <c r="B223" s="82" t="s">
        <v>375</v>
      </c>
      <c r="C223" s="83" t="s">
        <v>376</v>
      </c>
      <c r="D223" s="62" t="s">
        <v>68</v>
      </c>
      <c r="E223" s="84">
        <v>1</v>
      </c>
      <c r="F223" s="49"/>
      <c r="G223" s="49">
        <f t="shared" si="11"/>
        <v>0</v>
      </c>
      <c r="H223" s="49"/>
      <c r="I223" s="49">
        <f t="shared" si="12"/>
        <v>0</v>
      </c>
      <c r="J223" s="58">
        <f t="shared" si="13"/>
        <v>0</v>
      </c>
      <c r="K223" s="6"/>
      <c r="L223" s="6"/>
      <c r="U223" s="39"/>
    </row>
    <row r="224" spans="2:21" s="27" customFormat="1" x14ac:dyDescent="0.25">
      <c r="B224" s="82" t="s">
        <v>377</v>
      </c>
      <c r="C224" s="83" t="s">
        <v>378</v>
      </c>
      <c r="D224" s="62" t="s">
        <v>68</v>
      </c>
      <c r="E224" s="84">
        <v>1</v>
      </c>
      <c r="F224" s="49"/>
      <c r="G224" s="49">
        <f t="shared" si="11"/>
        <v>0</v>
      </c>
      <c r="H224" s="49"/>
      <c r="I224" s="49">
        <f t="shared" si="12"/>
        <v>0</v>
      </c>
      <c r="J224" s="58">
        <f t="shared" si="13"/>
        <v>0</v>
      </c>
      <c r="K224" s="6"/>
      <c r="L224" s="6"/>
      <c r="U224" s="39"/>
    </row>
    <row r="225" spans="2:21" s="27" customFormat="1" x14ac:dyDescent="0.25">
      <c r="B225" s="82" t="s">
        <v>379</v>
      </c>
      <c r="C225" s="83" t="s">
        <v>380</v>
      </c>
      <c r="D225" s="62" t="s">
        <v>68</v>
      </c>
      <c r="E225" s="84">
        <v>1</v>
      </c>
      <c r="F225" s="49"/>
      <c r="G225" s="49">
        <f t="shared" si="11"/>
        <v>0</v>
      </c>
      <c r="H225" s="49"/>
      <c r="I225" s="49">
        <f t="shared" si="12"/>
        <v>0</v>
      </c>
      <c r="J225" s="58">
        <f t="shared" si="13"/>
        <v>0</v>
      </c>
      <c r="K225" s="6"/>
      <c r="L225" s="6"/>
      <c r="U225" s="39"/>
    </row>
    <row r="226" spans="2:21" s="27" customFormat="1" x14ac:dyDescent="0.25">
      <c r="B226" s="82" t="s">
        <v>381</v>
      </c>
      <c r="C226" s="83" t="s">
        <v>382</v>
      </c>
      <c r="D226" s="62" t="s">
        <v>68</v>
      </c>
      <c r="E226" s="84">
        <v>1</v>
      </c>
      <c r="F226" s="49"/>
      <c r="G226" s="49">
        <f t="shared" si="11"/>
        <v>0</v>
      </c>
      <c r="H226" s="49"/>
      <c r="I226" s="49">
        <f t="shared" si="12"/>
        <v>0</v>
      </c>
      <c r="J226" s="58">
        <f t="shared" si="13"/>
        <v>0</v>
      </c>
      <c r="K226" s="6"/>
      <c r="L226" s="6"/>
      <c r="U226" s="39"/>
    </row>
    <row r="227" spans="2:21" s="27" customFormat="1" x14ac:dyDescent="0.25">
      <c r="B227" s="82" t="s">
        <v>383</v>
      </c>
      <c r="C227" s="83" t="s">
        <v>384</v>
      </c>
      <c r="D227" s="62" t="s">
        <v>68</v>
      </c>
      <c r="E227" s="84">
        <v>1</v>
      </c>
      <c r="F227" s="49"/>
      <c r="G227" s="49">
        <f t="shared" si="11"/>
        <v>0</v>
      </c>
      <c r="H227" s="49"/>
      <c r="I227" s="49">
        <f t="shared" si="12"/>
        <v>0</v>
      </c>
      <c r="J227" s="58">
        <f t="shared" si="13"/>
        <v>0</v>
      </c>
      <c r="K227" s="6"/>
      <c r="L227" s="6"/>
      <c r="U227" s="39"/>
    </row>
    <row r="228" spans="2:21" s="27" customFormat="1" x14ac:dyDescent="0.25">
      <c r="B228" s="82" t="s">
        <v>385</v>
      </c>
      <c r="C228" s="83" t="s">
        <v>386</v>
      </c>
      <c r="D228" s="62" t="s">
        <v>68</v>
      </c>
      <c r="E228" s="84">
        <v>1</v>
      </c>
      <c r="F228" s="49"/>
      <c r="G228" s="49">
        <f t="shared" si="11"/>
        <v>0</v>
      </c>
      <c r="H228" s="49"/>
      <c r="I228" s="49">
        <f t="shared" si="12"/>
        <v>0</v>
      </c>
      <c r="J228" s="58">
        <f t="shared" si="13"/>
        <v>0</v>
      </c>
      <c r="K228" s="6"/>
      <c r="L228" s="6"/>
      <c r="U228" s="39"/>
    </row>
    <row r="229" spans="2:21" s="27" customFormat="1" x14ac:dyDescent="0.25">
      <c r="B229" s="82" t="s">
        <v>387</v>
      </c>
      <c r="C229" s="83" t="s">
        <v>388</v>
      </c>
      <c r="D229" s="62" t="s">
        <v>68</v>
      </c>
      <c r="E229" s="84">
        <v>1</v>
      </c>
      <c r="F229" s="49"/>
      <c r="G229" s="49">
        <f t="shared" si="11"/>
        <v>0</v>
      </c>
      <c r="H229" s="49"/>
      <c r="I229" s="49">
        <f t="shared" si="12"/>
        <v>0</v>
      </c>
      <c r="J229" s="58">
        <f t="shared" si="13"/>
        <v>0</v>
      </c>
      <c r="K229" s="6"/>
      <c r="L229" s="6"/>
      <c r="U229" s="39"/>
    </row>
    <row r="230" spans="2:21" s="27" customFormat="1" x14ac:dyDescent="0.25">
      <c r="B230" s="82" t="s">
        <v>389</v>
      </c>
      <c r="C230" s="83" t="s">
        <v>390</v>
      </c>
      <c r="D230" s="62" t="s">
        <v>68</v>
      </c>
      <c r="E230" s="84">
        <v>1</v>
      </c>
      <c r="F230" s="49"/>
      <c r="G230" s="49">
        <f t="shared" si="11"/>
        <v>0</v>
      </c>
      <c r="H230" s="49"/>
      <c r="I230" s="49">
        <f t="shared" si="12"/>
        <v>0</v>
      </c>
      <c r="J230" s="58">
        <f t="shared" si="13"/>
        <v>0</v>
      </c>
      <c r="K230" s="6"/>
      <c r="L230" s="6"/>
      <c r="U230" s="39"/>
    </row>
    <row r="231" spans="2:21" s="27" customFormat="1" x14ac:dyDescent="0.25">
      <c r="B231" s="82" t="s">
        <v>391</v>
      </c>
      <c r="C231" s="83" t="s">
        <v>392</v>
      </c>
      <c r="D231" s="62" t="s">
        <v>68</v>
      </c>
      <c r="E231" s="84">
        <v>1</v>
      </c>
      <c r="F231" s="49"/>
      <c r="G231" s="49">
        <f t="shared" si="11"/>
        <v>0</v>
      </c>
      <c r="H231" s="49"/>
      <c r="I231" s="49">
        <f t="shared" si="12"/>
        <v>0</v>
      </c>
      <c r="J231" s="58">
        <f t="shared" si="13"/>
        <v>0</v>
      </c>
      <c r="K231" s="6"/>
      <c r="L231" s="6"/>
      <c r="U231" s="39"/>
    </row>
    <row r="232" spans="2:21" s="27" customFormat="1" x14ac:dyDescent="0.25">
      <c r="B232" s="82" t="s">
        <v>393</v>
      </c>
      <c r="C232" s="83" t="s">
        <v>394</v>
      </c>
      <c r="D232" s="62" t="s">
        <v>68</v>
      </c>
      <c r="E232" s="84">
        <v>1</v>
      </c>
      <c r="F232" s="49"/>
      <c r="G232" s="49">
        <f t="shared" si="11"/>
        <v>0</v>
      </c>
      <c r="H232" s="49"/>
      <c r="I232" s="49">
        <f t="shared" si="12"/>
        <v>0</v>
      </c>
      <c r="J232" s="58">
        <f t="shared" si="13"/>
        <v>0</v>
      </c>
      <c r="K232" s="6"/>
      <c r="L232" s="6"/>
      <c r="U232" s="39"/>
    </row>
    <row r="233" spans="2:21" s="27" customFormat="1" x14ac:dyDescent="0.25">
      <c r="B233" s="82" t="s">
        <v>395</v>
      </c>
      <c r="C233" s="83" t="s">
        <v>396</v>
      </c>
      <c r="D233" s="62" t="s">
        <v>68</v>
      </c>
      <c r="E233" s="84">
        <v>1</v>
      </c>
      <c r="F233" s="49"/>
      <c r="G233" s="49">
        <f t="shared" si="11"/>
        <v>0</v>
      </c>
      <c r="H233" s="49"/>
      <c r="I233" s="49">
        <f t="shared" si="12"/>
        <v>0</v>
      </c>
      <c r="J233" s="58">
        <f t="shared" si="13"/>
        <v>0</v>
      </c>
      <c r="K233" s="6"/>
      <c r="L233" s="6"/>
      <c r="U233" s="39"/>
    </row>
    <row r="234" spans="2:21" s="27" customFormat="1" x14ac:dyDescent="0.25">
      <c r="B234" s="82" t="s">
        <v>397</v>
      </c>
      <c r="C234" s="83" t="s">
        <v>398</v>
      </c>
      <c r="D234" s="62" t="s">
        <v>68</v>
      </c>
      <c r="E234" s="84">
        <v>1</v>
      </c>
      <c r="F234" s="49"/>
      <c r="G234" s="49">
        <f t="shared" si="11"/>
        <v>0</v>
      </c>
      <c r="H234" s="49"/>
      <c r="I234" s="49">
        <f t="shared" si="12"/>
        <v>0</v>
      </c>
      <c r="J234" s="58">
        <f t="shared" si="13"/>
        <v>0</v>
      </c>
      <c r="K234" s="6"/>
      <c r="L234" s="6"/>
      <c r="U234" s="39"/>
    </row>
    <row r="235" spans="2:21" s="27" customFormat="1" x14ac:dyDescent="0.25">
      <c r="B235" s="82" t="s">
        <v>399</v>
      </c>
      <c r="C235" s="83" t="s">
        <v>400</v>
      </c>
      <c r="D235" s="62" t="s">
        <v>68</v>
      </c>
      <c r="E235" s="84">
        <v>1</v>
      </c>
      <c r="F235" s="49"/>
      <c r="G235" s="49">
        <f t="shared" si="11"/>
        <v>0</v>
      </c>
      <c r="H235" s="49"/>
      <c r="I235" s="49">
        <f t="shared" si="12"/>
        <v>0</v>
      </c>
      <c r="J235" s="58">
        <f t="shared" si="13"/>
        <v>0</v>
      </c>
      <c r="K235" s="6"/>
      <c r="L235" s="6"/>
      <c r="U235" s="39"/>
    </row>
    <row r="236" spans="2:21" s="27" customFormat="1" x14ac:dyDescent="0.25">
      <c r="B236" s="82" t="s">
        <v>401</v>
      </c>
      <c r="C236" s="83" t="s">
        <v>402</v>
      </c>
      <c r="D236" s="62" t="s">
        <v>68</v>
      </c>
      <c r="E236" s="84">
        <v>1</v>
      </c>
      <c r="F236" s="49"/>
      <c r="G236" s="49">
        <f t="shared" si="11"/>
        <v>0</v>
      </c>
      <c r="H236" s="49"/>
      <c r="I236" s="49">
        <f t="shared" si="12"/>
        <v>0</v>
      </c>
      <c r="J236" s="58">
        <f t="shared" si="13"/>
        <v>0</v>
      </c>
      <c r="K236" s="6"/>
      <c r="L236" s="6"/>
      <c r="U236" s="39"/>
    </row>
    <row r="237" spans="2:21" s="27" customFormat="1" x14ac:dyDescent="0.25">
      <c r="B237" s="82" t="s">
        <v>403</v>
      </c>
      <c r="C237" s="83" t="s">
        <v>100</v>
      </c>
      <c r="D237" s="62" t="s">
        <v>65</v>
      </c>
      <c r="E237" s="84">
        <v>4</v>
      </c>
      <c r="F237" s="49"/>
      <c r="G237" s="49">
        <f t="shared" si="11"/>
        <v>0</v>
      </c>
      <c r="H237" s="49"/>
      <c r="I237" s="49">
        <f t="shared" si="12"/>
        <v>0</v>
      </c>
      <c r="J237" s="58">
        <f t="shared" si="13"/>
        <v>0</v>
      </c>
      <c r="K237" s="6"/>
      <c r="L237" s="6"/>
      <c r="U237" s="39"/>
    </row>
    <row r="238" spans="2:21" s="27" customFormat="1" x14ac:dyDescent="0.25">
      <c r="B238" s="82" t="s">
        <v>404</v>
      </c>
      <c r="C238" s="83" t="s">
        <v>102</v>
      </c>
      <c r="D238" s="62" t="s">
        <v>68</v>
      </c>
      <c r="E238" s="84">
        <v>15</v>
      </c>
      <c r="F238" s="49"/>
      <c r="G238" s="49">
        <f t="shared" si="11"/>
        <v>0</v>
      </c>
      <c r="H238" s="49"/>
      <c r="I238" s="49">
        <f t="shared" si="12"/>
        <v>0</v>
      </c>
      <c r="J238" s="58">
        <f t="shared" si="13"/>
        <v>0</v>
      </c>
      <c r="K238" s="6"/>
      <c r="L238" s="6"/>
      <c r="U238" s="39"/>
    </row>
    <row r="239" spans="2:21" s="27" customFormat="1" x14ac:dyDescent="0.25">
      <c r="B239" s="82" t="s">
        <v>405</v>
      </c>
      <c r="C239" s="83" t="s">
        <v>104</v>
      </c>
      <c r="D239" s="62" t="s">
        <v>68</v>
      </c>
      <c r="E239" s="84">
        <v>15</v>
      </c>
      <c r="F239" s="49"/>
      <c r="G239" s="49">
        <f t="shared" si="11"/>
        <v>0</v>
      </c>
      <c r="H239" s="49"/>
      <c r="I239" s="49">
        <f t="shared" si="12"/>
        <v>0</v>
      </c>
      <c r="J239" s="58">
        <f t="shared" si="13"/>
        <v>0</v>
      </c>
      <c r="K239" s="6"/>
      <c r="L239" s="6"/>
      <c r="U239" s="39"/>
    </row>
    <row r="240" spans="2:21" s="27" customFormat="1" x14ac:dyDescent="0.25">
      <c r="B240" s="82"/>
      <c r="C240" s="83"/>
      <c r="D240" s="62"/>
      <c r="E240" s="84"/>
      <c r="F240" s="49"/>
      <c r="G240" s="49">
        <f t="shared" si="11"/>
        <v>0</v>
      </c>
      <c r="H240" s="49"/>
      <c r="I240" s="49">
        <f t="shared" si="12"/>
        <v>0</v>
      </c>
      <c r="J240" s="58">
        <f t="shared" si="13"/>
        <v>0</v>
      </c>
      <c r="K240" s="6"/>
      <c r="L240" s="6"/>
    </row>
    <row r="241" spans="2:21" s="27" customFormat="1" x14ac:dyDescent="0.25">
      <c r="B241" s="79" t="s">
        <v>406</v>
      </c>
      <c r="C241" s="83" t="s">
        <v>407</v>
      </c>
      <c r="D241" s="62"/>
      <c r="E241" s="84"/>
      <c r="F241" s="49"/>
      <c r="G241" s="49">
        <f t="shared" si="11"/>
        <v>0</v>
      </c>
      <c r="H241" s="49"/>
      <c r="I241" s="49">
        <f t="shared" si="12"/>
        <v>0</v>
      </c>
      <c r="J241" s="58">
        <f t="shared" si="13"/>
        <v>0</v>
      </c>
      <c r="K241" s="6"/>
      <c r="L241" s="6"/>
    </row>
    <row r="242" spans="2:21" s="27" customFormat="1" x14ac:dyDescent="0.25">
      <c r="B242" s="82" t="s">
        <v>408</v>
      </c>
      <c r="C242" s="83" t="s">
        <v>409</v>
      </c>
      <c r="D242" s="62" t="s">
        <v>65</v>
      </c>
      <c r="E242" s="84">
        <v>1</v>
      </c>
      <c r="F242" s="49"/>
      <c r="G242" s="49">
        <f t="shared" si="11"/>
        <v>0</v>
      </c>
      <c r="H242" s="49"/>
      <c r="I242" s="49">
        <f t="shared" si="12"/>
        <v>0</v>
      </c>
      <c r="J242" s="58">
        <f t="shared" si="13"/>
        <v>0</v>
      </c>
      <c r="K242" s="6"/>
      <c r="L242" s="6"/>
      <c r="U242" s="39"/>
    </row>
    <row r="243" spans="2:21" s="27" customFormat="1" x14ac:dyDescent="0.25">
      <c r="B243" s="82" t="s">
        <v>410</v>
      </c>
      <c r="C243" s="83" t="s">
        <v>411</v>
      </c>
      <c r="D243" s="62" t="s">
        <v>68</v>
      </c>
      <c r="E243" s="84">
        <v>1</v>
      </c>
      <c r="F243" s="49"/>
      <c r="G243" s="49">
        <f t="shared" si="11"/>
        <v>0</v>
      </c>
      <c r="H243" s="49"/>
      <c r="I243" s="49">
        <f t="shared" si="12"/>
        <v>0</v>
      </c>
      <c r="J243" s="58">
        <f t="shared" si="13"/>
        <v>0</v>
      </c>
      <c r="K243" s="6"/>
      <c r="L243" s="6"/>
      <c r="U243" s="39"/>
    </row>
    <row r="244" spans="2:21" s="27" customFormat="1" x14ac:dyDescent="0.25">
      <c r="B244" s="82" t="s">
        <v>412</v>
      </c>
      <c r="C244" s="83" t="s">
        <v>413</v>
      </c>
      <c r="D244" s="62" t="s">
        <v>68</v>
      </c>
      <c r="E244" s="84">
        <v>1</v>
      </c>
      <c r="F244" s="49"/>
      <c r="G244" s="49">
        <f t="shared" ref="G244:G307" si="14">F244*E244</f>
        <v>0</v>
      </c>
      <c r="H244" s="49"/>
      <c r="I244" s="49">
        <f t="shared" ref="I244:I307" si="15">H244*E244</f>
        <v>0</v>
      </c>
      <c r="J244" s="58">
        <f t="shared" ref="J244:J307" si="16">I244+G244</f>
        <v>0</v>
      </c>
      <c r="K244" s="6"/>
      <c r="L244" s="6"/>
      <c r="U244" s="39"/>
    </row>
    <row r="245" spans="2:21" s="27" customFormat="1" x14ac:dyDescent="0.25">
      <c r="B245" s="82" t="s">
        <v>414</v>
      </c>
      <c r="C245" s="83" t="s">
        <v>415</v>
      </c>
      <c r="D245" s="62" t="s">
        <v>68</v>
      </c>
      <c r="E245" s="84">
        <v>1</v>
      </c>
      <c r="F245" s="49"/>
      <c r="G245" s="49">
        <f t="shared" si="14"/>
        <v>0</v>
      </c>
      <c r="H245" s="49"/>
      <c r="I245" s="49">
        <f t="shared" si="15"/>
        <v>0</v>
      </c>
      <c r="J245" s="58">
        <f t="shared" si="16"/>
        <v>0</v>
      </c>
      <c r="K245" s="6"/>
      <c r="L245" s="6"/>
      <c r="U245" s="39"/>
    </row>
    <row r="246" spans="2:21" s="27" customFormat="1" x14ac:dyDescent="0.25">
      <c r="B246" s="82" t="s">
        <v>416</v>
      </c>
      <c r="C246" s="83" t="s">
        <v>417</v>
      </c>
      <c r="D246" s="62" t="s">
        <v>68</v>
      </c>
      <c r="E246" s="84">
        <v>1</v>
      </c>
      <c r="F246" s="49"/>
      <c r="G246" s="49">
        <f t="shared" si="14"/>
        <v>0</v>
      </c>
      <c r="H246" s="49"/>
      <c r="I246" s="49">
        <f t="shared" si="15"/>
        <v>0</v>
      </c>
      <c r="J246" s="58">
        <f t="shared" si="16"/>
        <v>0</v>
      </c>
      <c r="K246" s="6"/>
      <c r="L246" s="6"/>
      <c r="U246" s="39"/>
    </row>
    <row r="247" spans="2:21" s="27" customFormat="1" x14ac:dyDescent="0.25">
      <c r="B247" s="82" t="s">
        <v>418</v>
      </c>
      <c r="C247" s="83" t="s">
        <v>419</v>
      </c>
      <c r="D247" s="62" t="s">
        <v>68</v>
      </c>
      <c r="E247" s="84">
        <v>1</v>
      </c>
      <c r="F247" s="49"/>
      <c r="G247" s="49">
        <f t="shared" si="14"/>
        <v>0</v>
      </c>
      <c r="H247" s="49"/>
      <c r="I247" s="49">
        <f t="shared" si="15"/>
        <v>0</v>
      </c>
      <c r="J247" s="58">
        <f t="shared" si="16"/>
        <v>0</v>
      </c>
      <c r="K247" s="6"/>
      <c r="L247" s="6"/>
      <c r="U247" s="39"/>
    </row>
    <row r="248" spans="2:21" s="27" customFormat="1" x14ac:dyDescent="0.25">
      <c r="B248" s="82" t="s">
        <v>420</v>
      </c>
      <c r="C248" s="83" t="s">
        <v>421</v>
      </c>
      <c r="D248" s="62" t="s">
        <v>68</v>
      </c>
      <c r="E248" s="84">
        <v>1</v>
      </c>
      <c r="F248" s="49"/>
      <c r="G248" s="49">
        <f t="shared" si="14"/>
        <v>0</v>
      </c>
      <c r="H248" s="49"/>
      <c r="I248" s="49">
        <f t="shared" si="15"/>
        <v>0</v>
      </c>
      <c r="J248" s="58">
        <f t="shared" si="16"/>
        <v>0</v>
      </c>
      <c r="K248" s="6"/>
      <c r="L248" s="6"/>
      <c r="U248" s="39"/>
    </row>
    <row r="249" spans="2:21" s="27" customFormat="1" x14ac:dyDescent="0.25">
      <c r="B249" s="82" t="s">
        <v>422</v>
      </c>
      <c r="C249" s="83" t="s">
        <v>423</v>
      </c>
      <c r="D249" s="62" t="s">
        <v>68</v>
      </c>
      <c r="E249" s="84">
        <v>1</v>
      </c>
      <c r="F249" s="49"/>
      <c r="G249" s="49">
        <f t="shared" si="14"/>
        <v>0</v>
      </c>
      <c r="H249" s="49"/>
      <c r="I249" s="49">
        <f t="shared" si="15"/>
        <v>0</v>
      </c>
      <c r="J249" s="58">
        <f t="shared" si="16"/>
        <v>0</v>
      </c>
      <c r="K249" s="6"/>
      <c r="L249" s="6"/>
      <c r="U249" s="39"/>
    </row>
    <row r="250" spans="2:21" s="27" customFormat="1" x14ac:dyDescent="0.25">
      <c r="B250" s="82" t="s">
        <v>424</v>
      </c>
      <c r="C250" s="83" t="s">
        <v>425</v>
      </c>
      <c r="D250" s="62" t="s">
        <v>68</v>
      </c>
      <c r="E250" s="84">
        <v>1</v>
      </c>
      <c r="F250" s="49"/>
      <c r="G250" s="49">
        <f t="shared" si="14"/>
        <v>0</v>
      </c>
      <c r="H250" s="49"/>
      <c r="I250" s="49">
        <f t="shared" si="15"/>
        <v>0</v>
      </c>
      <c r="J250" s="58">
        <f t="shared" si="16"/>
        <v>0</v>
      </c>
      <c r="K250" s="6"/>
      <c r="L250" s="6"/>
      <c r="U250" s="39"/>
    </row>
    <row r="251" spans="2:21" s="27" customFormat="1" x14ac:dyDescent="0.25">
      <c r="B251" s="82" t="s">
        <v>426</v>
      </c>
      <c r="C251" s="83" t="s">
        <v>427</v>
      </c>
      <c r="D251" s="62" t="s">
        <v>68</v>
      </c>
      <c r="E251" s="84">
        <v>1</v>
      </c>
      <c r="F251" s="49"/>
      <c r="G251" s="49">
        <f t="shared" si="14"/>
        <v>0</v>
      </c>
      <c r="H251" s="49"/>
      <c r="I251" s="49">
        <f t="shared" si="15"/>
        <v>0</v>
      </c>
      <c r="J251" s="58">
        <f t="shared" si="16"/>
        <v>0</v>
      </c>
      <c r="K251" s="6"/>
      <c r="L251" s="6"/>
      <c r="U251" s="39"/>
    </row>
    <row r="252" spans="2:21" s="27" customFormat="1" x14ac:dyDescent="0.25">
      <c r="B252" s="82" t="s">
        <v>428</v>
      </c>
      <c r="C252" s="83" t="s">
        <v>429</v>
      </c>
      <c r="D252" s="62" t="s">
        <v>68</v>
      </c>
      <c r="E252" s="84">
        <v>1</v>
      </c>
      <c r="F252" s="49"/>
      <c r="G252" s="49">
        <f t="shared" si="14"/>
        <v>0</v>
      </c>
      <c r="H252" s="49"/>
      <c r="I252" s="49">
        <f t="shared" si="15"/>
        <v>0</v>
      </c>
      <c r="J252" s="58">
        <f t="shared" si="16"/>
        <v>0</v>
      </c>
      <c r="K252" s="6"/>
      <c r="L252" s="6"/>
      <c r="U252" s="39"/>
    </row>
    <row r="253" spans="2:21" s="27" customFormat="1" x14ac:dyDescent="0.25">
      <c r="B253" s="82" t="s">
        <v>430</v>
      </c>
      <c r="C253" s="83" t="s">
        <v>431</v>
      </c>
      <c r="D253" s="62" t="s">
        <v>68</v>
      </c>
      <c r="E253" s="84">
        <v>1</v>
      </c>
      <c r="F253" s="49"/>
      <c r="G253" s="49">
        <f t="shared" si="14"/>
        <v>0</v>
      </c>
      <c r="H253" s="49"/>
      <c r="I253" s="49">
        <f t="shared" si="15"/>
        <v>0</v>
      </c>
      <c r="J253" s="58">
        <f t="shared" si="16"/>
        <v>0</v>
      </c>
      <c r="K253" s="6"/>
      <c r="L253" s="6"/>
      <c r="U253" s="39"/>
    </row>
    <row r="254" spans="2:21" s="27" customFormat="1" x14ac:dyDescent="0.25">
      <c r="B254" s="82" t="s">
        <v>432</v>
      </c>
      <c r="C254" s="83" t="s">
        <v>433</v>
      </c>
      <c r="D254" s="62" t="s">
        <v>68</v>
      </c>
      <c r="E254" s="84">
        <v>1</v>
      </c>
      <c r="F254" s="49"/>
      <c r="G254" s="49">
        <f t="shared" si="14"/>
        <v>0</v>
      </c>
      <c r="H254" s="49"/>
      <c r="I254" s="49">
        <f t="shared" si="15"/>
        <v>0</v>
      </c>
      <c r="J254" s="58">
        <f t="shared" si="16"/>
        <v>0</v>
      </c>
      <c r="K254" s="6"/>
      <c r="L254" s="6"/>
      <c r="U254" s="39"/>
    </row>
    <row r="255" spans="2:21" s="27" customFormat="1" x14ac:dyDescent="0.25">
      <c r="B255" s="82" t="s">
        <v>434</v>
      </c>
      <c r="C255" s="83" t="s">
        <v>435</v>
      </c>
      <c r="D255" s="62" t="s">
        <v>68</v>
      </c>
      <c r="E255" s="84">
        <v>1</v>
      </c>
      <c r="F255" s="49"/>
      <c r="G255" s="49">
        <f t="shared" si="14"/>
        <v>0</v>
      </c>
      <c r="H255" s="49"/>
      <c r="I255" s="49">
        <f t="shared" si="15"/>
        <v>0</v>
      </c>
      <c r="J255" s="58">
        <f t="shared" si="16"/>
        <v>0</v>
      </c>
      <c r="K255" s="6"/>
      <c r="L255" s="6"/>
      <c r="U255" s="39"/>
    </row>
    <row r="256" spans="2:21" s="27" customFormat="1" x14ac:dyDescent="0.25">
      <c r="B256" s="82" t="s">
        <v>436</v>
      </c>
      <c r="C256" s="83" t="s">
        <v>437</v>
      </c>
      <c r="D256" s="62" t="s">
        <v>68</v>
      </c>
      <c r="E256" s="84">
        <v>1</v>
      </c>
      <c r="F256" s="49"/>
      <c r="G256" s="49">
        <f t="shared" si="14"/>
        <v>0</v>
      </c>
      <c r="H256" s="49"/>
      <c r="I256" s="49">
        <f t="shared" si="15"/>
        <v>0</v>
      </c>
      <c r="J256" s="58">
        <f t="shared" si="16"/>
        <v>0</v>
      </c>
      <c r="K256" s="6"/>
      <c r="L256" s="6"/>
      <c r="U256" s="39"/>
    </row>
    <row r="257" spans="2:21" s="27" customFormat="1" x14ac:dyDescent="0.25">
      <c r="B257" s="82" t="s">
        <v>438</v>
      </c>
      <c r="C257" s="83" t="s">
        <v>439</v>
      </c>
      <c r="D257" s="62" t="s">
        <v>68</v>
      </c>
      <c r="E257" s="84">
        <v>1</v>
      </c>
      <c r="F257" s="49"/>
      <c r="G257" s="49">
        <f t="shared" si="14"/>
        <v>0</v>
      </c>
      <c r="H257" s="49"/>
      <c r="I257" s="49">
        <f t="shared" si="15"/>
        <v>0</v>
      </c>
      <c r="J257" s="58">
        <f t="shared" si="16"/>
        <v>0</v>
      </c>
      <c r="K257" s="6"/>
      <c r="L257" s="6"/>
      <c r="U257" s="39"/>
    </row>
    <row r="258" spans="2:21" s="27" customFormat="1" x14ac:dyDescent="0.25">
      <c r="B258" s="82" t="s">
        <v>440</v>
      </c>
      <c r="C258" s="83" t="s">
        <v>441</v>
      </c>
      <c r="D258" s="62" t="s">
        <v>68</v>
      </c>
      <c r="E258" s="84">
        <v>1</v>
      </c>
      <c r="F258" s="49"/>
      <c r="G258" s="49">
        <f t="shared" si="14"/>
        <v>0</v>
      </c>
      <c r="H258" s="49"/>
      <c r="I258" s="49">
        <f t="shared" si="15"/>
        <v>0</v>
      </c>
      <c r="J258" s="58">
        <f t="shared" si="16"/>
        <v>0</v>
      </c>
      <c r="K258" s="6"/>
      <c r="L258" s="6"/>
      <c r="U258" s="39"/>
    </row>
    <row r="259" spans="2:21" s="27" customFormat="1" x14ac:dyDescent="0.25">
      <c r="B259" s="82" t="s">
        <v>442</v>
      </c>
      <c r="C259" s="83" t="s">
        <v>100</v>
      </c>
      <c r="D259" s="62" t="s">
        <v>65</v>
      </c>
      <c r="E259" s="84">
        <v>4</v>
      </c>
      <c r="F259" s="49"/>
      <c r="G259" s="49">
        <f t="shared" si="14"/>
        <v>0</v>
      </c>
      <c r="H259" s="49"/>
      <c r="I259" s="49">
        <f t="shared" si="15"/>
        <v>0</v>
      </c>
      <c r="J259" s="58">
        <f t="shared" si="16"/>
        <v>0</v>
      </c>
      <c r="K259" s="6"/>
      <c r="L259" s="6"/>
      <c r="U259" s="39"/>
    </row>
    <row r="260" spans="2:21" s="27" customFormat="1" x14ac:dyDescent="0.25">
      <c r="B260" s="82" t="s">
        <v>443</v>
      </c>
      <c r="C260" s="83" t="s">
        <v>102</v>
      </c>
      <c r="D260" s="62" t="s">
        <v>68</v>
      </c>
      <c r="E260" s="84">
        <v>16</v>
      </c>
      <c r="F260" s="49"/>
      <c r="G260" s="49">
        <f t="shared" si="14"/>
        <v>0</v>
      </c>
      <c r="H260" s="49"/>
      <c r="I260" s="49">
        <f t="shared" si="15"/>
        <v>0</v>
      </c>
      <c r="J260" s="58">
        <f t="shared" si="16"/>
        <v>0</v>
      </c>
      <c r="K260" s="6"/>
      <c r="L260" s="6"/>
      <c r="U260" s="39"/>
    </row>
    <row r="261" spans="2:21" s="27" customFormat="1" x14ac:dyDescent="0.25">
      <c r="B261" s="82" t="s">
        <v>444</v>
      </c>
      <c r="C261" s="83" t="s">
        <v>104</v>
      </c>
      <c r="D261" s="62" t="s">
        <v>68</v>
      </c>
      <c r="E261" s="84">
        <v>16</v>
      </c>
      <c r="F261" s="49"/>
      <c r="G261" s="49">
        <f t="shared" si="14"/>
        <v>0</v>
      </c>
      <c r="H261" s="49"/>
      <c r="I261" s="49">
        <f t="shared" si="15"/>
        <v>0</v>
      </c>
      <c r="J261" s="58">
        <f t="shared" si="16"/>
        <v>0</v>
      </c>
      <c r="K261" s="6"/>
      <c r="L261" s="6"/>
      <c r="U261" s="39"/>
    </row>
    <row r="262" spans="2:21" s="27" customFormat="1" x14ac:dyDescent="0.25">
      <c r="B262" s="82"/>
      <c r="C262" s="83"/>
      <c r="D262" s="62"/>
      <c r="E262" s="84"/>
      <c r="F262" s="49"/>
      <c r="G262" s="49">
        <f t="shared" si="14"/>
        <v>0</v>
      </c>
      <c r="H262" s="49"/>
      <c r="I262" s="49">
        <f t="shared" si="15"/>
        <v>0</v>
      </c>
      <c r="J262" s="58">
        <f t="shared" si="16"/>
        <v>0</v>
      </c>
      <c r="K262" s="6"/>
      <c r="L262" s="6"/>
    </row>
    <row r="263" spans="2:21" s="27" customFormat="1" x14ac:dyDescent="0.25">
      <c r="B263" s="79" t="s">
        <v>445</v>
      </c>
      <c r="C263" s="83" t="s">
        <v>446</v>
      </c>
      <c r="D263" s="62"/>
      <c r="E263" s="84"/>
      <c r="F263" s="49"/>
      <c r="G263" s="49">
        <f t="shared" si="14"/>
        <v>0</v>
      </c>
      <c r="H263" s="49"/>
      <c r="I263" s="49">
        <f t="shared" si="15"/>
        <v>0</v>
      </c>
      <c r="J263" s="58">
        <f t="shared" si="16"/>
        <v>0</v>
      </c>
      <c r="K263" s="6"/>
      <c r="L263" s="6"/>
    </row>
    <row r="264" spans="2:21" s="27" customFormat="1" x14ac:dyDescent="0.25">
      <c r="B264" s="82" t="s">
        <v>447</v>
      </c>
      <c r="C264" s="83" t="s">
        <v>448</v>
      </c>
      <c r="D264" s="62" t="s">
        <v>65</v>
      </c>
      <c r="E264" s="84">
        <v>1</v>
      </c>
      <c r="F264" s="49"/>
      <c r="G264" s="49">
        <f t="shared" si="14"/>
        <v>0</v>
      </c>
      <c r="H264" s="49"/>
      <c r="I264" s="49">
        <f t="shared" si="15"/>
        <v>0</v>
      </c>
      <c r="J264" s="58">
        <f t="shared" si="16"/>
        <v>0</v>
      </c>
      <c r="K264" s="6"/>
      <c r="L264" s="6"/>
      <c r="U264" s="39"/>
    </row>
    <row r="265" spans="2:21" s="27" customFormat="1" x14ac:dyDescent="0.25">
      <c r="B265" s="82" t="s">
        <v>449</v>
      </c>
      <c r="C265" s="83" t="s">
        <v>450</v>
      </c>
      <c r="D265" s="62" t="s">
        <v>68</v>
      </c>
      <c r="E265" s="84">
        <v>1</v>
      </c>
      <c r="F265" s="49"/>
      <c r="G265" s="49">
        <f t="shared" si="14"/>
        <v>0</v>
      </c>
      <c r="H265" s="49"/>
      <c r="I265" s="49">
        <f t="shared" si="15"/>
        <v>0</v>
      </c>
      <c r="J265" s="58">
        <f t="shared" si="16"/>
        <v>0</v>
      </c>
      <c r="K265" s="6"/>
      <c r="L265" s="6"/>
      <c r="U265" s="39"/>
    </row>
    <row r="266" spans="2:21" s="27" customFormat="1" x14ac:dyDescent="0.25">
      <c r="B266" s="82" t="s">
        <v>451</v>
      </c>
      <c r="C266" s="83" t="s">
        <v>452</v>
      </c>
      <c r="D266" s="62" t="s">
        <v>68</v>
      </c>
      <c r="E266" s="84">
        <v>1</v>
      </c>
      <c r="F266" s="49"/>
      <c r="G266" s="49">
        <f t="shared" si="14"/>
        <v>0</v>
      </c>
      <c r="H266" s="49"/>
      <c r="I266" s="49">
        <f t="shared" si="15"/>
        <v>0</v>
      </c>
      <c r="J266" s="58">
        <f t="shared" si="16"/>
        <v>0</v>
      </c>
      <c r="K266" s="6"/>
      <c r="L266" s="6"/>
      <c r="U266" s="39"/>
    </row>
    <row r="267" spans="2:21" s="27" customFormat="1" x14ac:dyDescent="0.25">
      <c r="B267" s="82" t="s">
        <v>453</v>
      </c>
      <c r="C267" s="83" t="s">
        <v>454</v>
      </c>
      <c r="D267" s="62" t="s">
        <v>68</v>
      </c>
      <c r="E267" s="84">
        <v>1</v>
      </c>
      <c r="F267" s="49"/>
      <c r="G267" s="49">
        <f t="shared" si="14"/>
        <v>0</v>
      </c>
      <c r="H267" s="49"/>
      <c r="I267" s="49">
        <f t="shared" si="15"/>
        <v>0</v>
      </c>
      <c r="J267" s="58">
        <f t="shared" si="16"/>
        <v>0</v>
      </c>
      <c r="K267" s="6"/>
      <c r="L267" s="6"/>
      <c r="U267" s="39"/>
    </row>
    <row r="268" spans="2:21" s="27" customFormat="1" x14ac:dyDescent="0.25">
      <c r="B268" s="82" t="s">
        <v>455</v>
      </c>
      <c r="C268" s="83" t="s">
        <v>456</v>
      </c>
      <c r="D268" s="62" t="s">
        <v>68</v>
      </c>
      <c r="E268" s="84">
        <v>1</v>
      </c>
      <c r="F268" s="49"/>
      <c r="G268" s="49">
        <f t="shared" si="14"/>
        <v>0</v>
      </c>
      <c r="H268" s="49"/>
      <c r="I268" s="49">
        <f t="shared" si="15"/>
        <v>0</v>
      </c>
      <c r="J268" s="58">
        <f t="shared" si="16"/>
        <v>0</v>
      </c>
      <c r="K268" s="6"/>
      <c r="L268" s="6"/>
      <c r="U268" s="39"/>
    </row>
    <row r="269" spans="2:21" s="27" customFormat="1" x14ac:dyDescent="0.25">
      <c r="B269" s="82" t="s">
        <v>457</v>
      </c>
      <c r="C269" s="83" t="s">
        <v>458</v>
      </c>
      <c r="D269" s="62" t="s">
        <v>68</v>
      </c>
      <c r="E269" s="84">
        <v>1</v>
      </c>
      <c r="F269" s="49"/>
      <c r="G269" s="49">
        <f t="shared" si="14"/>
        <v>0</v>
      </c>
      <c r="H269" s="49"/>
      <c r="I269" s="49">
        <f t="shared" si="15"/>
        <v>0</v>
      </c>
      <c r="J269" s="58">
        <f t="shared" si="16"/>
        <v>0</v>
      </c>
      <c r="K269" s="6"/>
      <c r="L269" s="6"/>
      <c r="U269" s="39"/>
    </row>
    <row r="270" spans="2:21" s="27" customFormat="1" x14ac:dyDescent="0.25">
      <c r="B270" s="82" t="s">
        <v>459</v>
      </c>
      <c r="C270" s="83" t="s">
        <v>460</v>
      </c>
      <c r="D270" s="62" t="s">
        <v>68</v>
      </c>
      <c r="E270" s="84">
        <v>1</v>
      </c>
      <c r="F270" s="49"/>
      <c r="G270" s="49">
        <f t="shared" si="14"/>
        <v>0</v>
      </c>
      <c r="H270" s="49"/>
      <c r="I270" s="49">
        <f t="shared" si="15"/>
        <v>0</v>
      </c>
      <c r="J270" s="58">
        <f t="shared" si="16"/>
        <v>0</v>
      </c>
      <c r="K270" s="6"/>
      <c r="L270" s="6"/>
      <c r="U270" s="39"/>
    </row>
    <row r="271" spans="2:21" s="27" customFormat="1" x14ac:dyDescent="0.25">
      <c r="B271" s="82" t="s">
        <v>461</v>
      </c>
      <c r="C271" s="83" t="s">
        <v>462</v>
      </c>
      <c r="D271" s="62" t="s">
        <v>68</v>
      </c>
      <c r="E271" s="84">
        <v>1</v>
      </c>
      <c r="F271" s="49"/>
      <c r="G271" s="49">
        <f t="shared" si="14"/>
        <v>0</v>
      </c>
      <c r="H271" s="49"/>
      <c r="I271" s="49">
        <f t="shared" si="15"/>
        <v>0</v>
      </c>
      <c r="J271" s="58">
        <f t="shared" si="16"/>
        <v>0</v>
      </c>
      <c r="K271" s="6"/>
      <c r="L271" s="6"/>
      <c r="U271" s="39"/>
    </row>
    <row r="272" spans="2:21" s="27" customFormat="1" x14ac:dyDescent="0.25">
      <c r="B272" s="82" t="s">
        <v>463</v>
      </c>
      <c r="C272" s="83" t="s">
        <v>464</v>
      </c>
      <c r="D272" s="62" t="s">
        <v>68</v>
      </c>
      <c r="E272" s="84">
        <v>1</v>
      </c>
      <c r="F272" s="49"/>
      <c r="G272" s="49">
        <f t="shared" si="14"/>
        <v>0</v>
      </c>
      <c r="H272" s="49"/>
      <c r="I272" s="49">
        <f t="shared" si="15"/>
        <v>0</v>
      </c>
      <c r="J272" s="58">
        <f t="shared" si="16"/>
        <v>0</v>
      </c>
      <c r="K272" s="6"/>
      <c r="L272" s="6"/>
      <c r="U272" s="39"/>
    </row>
    <row r="273" spans="2:21" s="27" customFormat="1" x14ac:dyDescent="0.25">
      <c r="B273" s="82" t="s">
        <v>465</v>
      </c>
      <c r="C273" s="83" t="s">
        <v>466</v>
      </c>
      <c r="D273" s="62" t="s">
        <v>68</v>
      </c>
      <c r="E273" s="84">
        <v>1</v>
      </c>
      <c r="F273" s="49"/>
      <c r="G273" s="49">
        <f t="shared" si="14"/>
        <v>0</v>
      </c>
      <c r="H273" s="49"/>
      <c r="I273" s="49">
        <f t="shared" si="15"/>
        <v>0</v>
      </c>
      <c r="J273" s="58">
        <f t="shared" si="16"/>
        <v>0</v>
      </c>
      <c r="K273" s="6"/>
      <c r="L273" s="6"/>
      <c r="U273" s="39"/>
    </row>
    <row r="274" spans="2:21" s="27" customFormat="1" x14ac:dyDescent="0.25">
      <c r="B274" s="82" t="s">
        <v>467</v>
      </c>
      <c r="C274" s="83" t="s">
        <v>468</v>
      </c>
      <c r="D274" s="62" t="s">
        <v>68</v>
      </c>
      <c r="E274" s="84">
        <v>1</v>
      </c>
      <c r="F274" s="49"/>
      <c r="G274" s="49">
        <f t="shared" si="14"/>
        <v>0</v>
      </c>
      <c r="H274" s="49"/>
      <c r="I274" s="49">
        <f t="shared" si="15"/>
        <v>0</v>
      </c>
      <c r="J274" s="58">
        <f t="shared" si="16"/>
        <v>0</v>
      </c>
      <c r="K274" s="6"/>
      <c r="L274" s="6"/>
      <c r="U274" s="39"/>
    </row>
    <row r="275" spans="2:21" s="27" customFormat="1" x14ac:dyDescent="0.25">
      <c r="B275" s="82" t="s">
        <v>469</v>
      </c>
      <c r="C275" s="83" t="s">
        <v>433</v>
      </c>
      <c r="D275" s="62" t="s">
        <v>68</v>
      </c>
      <c r="E275" s="84">
        <v>1</v>
      </c>
      <c r="F275" s="49"/>
      <c r="G275" s="49">
        <f t="shared" si="14"/>
        <v>0</v>
      </c>
      <c r="H275" s="49"/>
      <c r="I275" s="49">
        <f t="shared" si="15"/>
        <v>0</v>
      </c>
      <c r="J275" s="58">
        <f t="shared" si="16"/>
        <v>0</v>
      </c>
      <c r="K275" s="6"/>
      <c r="L275" s="6"/>
      <c r="U275" s="39"/>
    </row>
    <row r="276" spans="2:21" s="27" customFormat="1" x14ac:dyDescent="0.25">
      <c r="B276" s="82" t="s">
        <v>470</v>
      </c>
      <c r="C276" s="83" t="s">
        <v>471</v>
      </c>
      <c r="D276" s="62" t="s">
        <v>68</v>
      </c>
      <c r="E276" s="84">
        <v>1</v>
      </c>
      <c r="F276" s="49"/>
      <c r="G276" s="49">
        <f t="shared" si="14"/>
        <v>0</v>
      </c>
      <c r="H276" s="49"/>
      <c r="I276" s="49">
        <f t="shared" si="15"/>
        <v>0</v>
      </c>
      <c r="J276" s="58">
        <f t="shared" si="16"/>
        <v>0</v>
      </c>
      <c r="K276" s="6"/>
      <c r="L276" s="6"/>
      <c r="U276" s="39"/>
    </row>
    <row r="277" spans="2:21" s="27" customFormat="1" x14ac:dyDescent="0.25">
      <c r="B277" s="82" t="s">
        <v>472</v>
      </c>
      <c r="C277" s="83" t="s">
        <v>473</v>
      </c>
      <c r="D277" s="62" t="s">
        <v>68</v>
      </c>
      <c r="E277" s="84">
        <v>1</v>
      </c>
      <c r="F277" s="49"/>
      <c r="G277" s="49">
        <f t="shared" si="14"/>
        <v>0</v>
      </c>
      <c r="H277" s="49"/>
      <c r="I277" s="49">
        <f t="shared" si="15"/>
        <v>0</v>
      </c>
      <c r="J277" s="58">
        <f t="shared" si="16"/>
        <v>0</v>
      </c>
      <c r="K277" s="6"/>
      <c r="L277" s="6"/>
      <c r="U277" s="39"/>
    </row>
    <row r="278" spans="2:21" s="27" customFormat="1" x14ac:dyDescent="0.25">
      <c r="B278" s="82" t="s">
        <v>474</v>
      </c>
      <c r="C278" s="83" t="s">
        <v>475</v>
      </c>
      <c r="D278" s="62" t="s">
        <v>68</v>
      </c>
      <c r="E278" s="84">
        <v>1</v>
      </c>
      <c r="F278" s="49"/>
      <c r="G278" s="49">
        <f t="shared" si="14"/>
        <v>0</v>
      </c>
      <c r="H278" s="49"/>
      <c r="I278" s="49">
        <f t="shared" si="15"/>
        <v>0</v>
      </c>
      <c r="J278" s="58">
        <f t="shared" si="16"/>
        <v>0</v>
      </c>
      <c r="K278" s="6"/>
      <c r="L278" s="6"/>
      <c r="U278" s="39"/>
    </row>
    <row r="279" spans="2:21" s="27" customFormat="1" x14ac:dyDescent="0.25">
      <c r="B279" s="82" t="s">
        <v>476</v>
      </c>
      <c r="C279" s="83" t="s">
        <v>477</v>
      </c>
      <c r="D279" s="62" t="s">
        <v>68</v>
      </c>
      <c r="E279" s="84">
        <v>1</v>
      </c>
      <c r="F279" s="49"/>
      <c r="G279" s="49">
        <f t="shared" si="14"/>
        <v>0</v>
      </c>
      <c r="H279" s="49"/>
      <c r="I279" s="49">
        <f t="shared" si="15"/>
        <v>0</v>
      </c>
      <c r="J279" s="58">
        <f t="shared" si="16"/>
        <v>0</v>
      </c>
      <c r="K279" s="6"/>
      <c r="L279" s="6"/>
      <c r="U279" s="39"/>
    </row>
    <row r="280" spans="2:21" s="27" customFormat="1" x14ac:dyDescent="0.25">
      <c r="B280" s="82" t="s">
        <v>478</v>
      </c>
      <c r="C280" s="83" t="s">
        <v>479</v>
      </c>
      <c r="D280" s="62" t="s">
        <v>68</v>
      </c>
      <c r="E280" s="84">
        <v>1</v>
      </c>
      <c r="F280" s="49"/>
      <c r="G280" s="49">
        <f t="shared" si="14"/>
        <v>0</v>
      </c>
      <c r="H280" s="49"/>
      <c r="I280" s="49">
        <f t="shared" si="15"/>
        <v>0</v>
      </c>
      <c r="J280" s="58">
        <f t="shared" si="16"/>
        <v>0</v>
      </c>
      <c r="K280" s="6"/>
      <c r="L280" s="6"/>
      <c r="U280" s="39"/>
    </row>
    <row r="281" spans="2:21" s="27" customFormat="1" x14ac:dyDescent="0.25">
      <c r="B281" s="82" t="s">
        <v>480</v>
      </c>
      <c r="C281" s="83" t="s">
        <v>481</v>
      </c>
      <c r="D281" s="62" t="s">
        <v>68</v>
      </c>
      <c r="E281" s="84">
        <v>1</v>
      </c>
      <c r="F281" s="49"/>
      <c r="G281" s="49">
        <f t="shared" si="14"/>
        <v>0</v>
      </c>
      <c r="H281" s="49"/>
      <c r="I281" s="49">
        <f t="shared" si="15"/>
        <v>0</v>
      </c>
      <c r="J281" s="58">
        <f t="shared" si="16"/>
        <v>0</v>
      </c>
      <c r="K281" s="6"/>
      <c r="L281" s="6"/>
      <c r="U281" s="39"/>
    </row>
    <row r="282" spans="2:21" s="27" customFormat="1" x14ac:dyDescent="0.25">
      <c r="B282" s="82" t="s">
        <v>482</v>
      </c>
      <c r="C282" s="83" t="s">
        <v>483</v>
      </c>
      <c r="D282" s="62" t="s">
        <v>68</v>
      </c>
      <c r="E282" s="84">
        <v>1</v>
      </c>
      <c r="F282" s="49"/>
      <c r="G282" s="49">
        <f t="shared" si="14"/>
        <v>0</v>
      </c>
      <c r="H282" s="49"/>
      <c r="I282" s="49">
        <f t="shared" si="15"/>
        <v>0</v>
      </c>
      <c r="J282" s="58">
        <f t="shared" si="16"/>
        <v>0</v>
      </c>
      <c r="K282" s="6"/>
      <c r="L282" s="6"/>
      <c r="U282" s="39"/>
    </row>
    <row r="283" spans="2:21" s="27" customFormat="1" x14ac:dyDescent="0.25">
      <c r="B283" s="82" t="s">
        <v>484</v>
      </c>
      <c r="C283" s="83" t="s">
        <v>485</v>
      </c>
      <c r="D283" s="62" t="s">
        <v>68</v>
      </c>
      <c r="E283" s="84">
        <v>1</v>
      </c>
      <c r="F283" s="49"/>
      <c r="G283" s="49"/>
      <c r="H283" s="49"/>
      <c r="I283" s="49"/>
      <c r="J283" s="58"/>
      <c r="K283" s="6"/>
      <c r="L283" s="6"/>
      <c r="U283" s="39"/>
    </row>
    <row r="284" spans="2:21" s="27" customFormat="1" x14ac:dyDescent="0.25">
      <c r="B284" s="82" t="s">
        <v>486</v>
      </c>
      <c r="C284" s="83" t="s">
        <v>100</v>
      </c>
      <c r="D284" s="62" t="s">
        <v>68</v>
      </c>
      <c r="E284" s="84">
        <v>5</v>
      </c>
      <c r="F284" s="49"/>
      <c r="G284" s="49">
        <f t="shared" si="14"/>
        <v>0</v>
      </c>
      <c r="H284" s="49"/>
      <c r="I284" s="49">
        <f t="shared" si="15"/>
        <v>0</v>
      </c>
      <c r="J284" s="58">
        <f t="shared" si="16"/>
        <v>0</v>
      </c>
      <c r="K284" s="6"/>
      <c r="L284" s="6"/>
      <c r="U284" s="39"/>
    </row>
    <row r="285" spans="2:21" s="27" customFormat="1" x14ac:dyDescent="0.25">
      <c r="B285" s="82" t="s">
        <v>487</v>
      </c>
      <c r="C285" s="83" t="s">
        <v>102</v>
      </c>
      <c r="D285" s="62" t="s">
        <v>68</v>
      </c>
      <c r="E285" s="84">
        <v>19</v>
      </c>
      <c r="F285" s="49"/>
      <c r="G285" s="49">
        <f t="shared" si="14"/>
        <v>0</v>
      </c>
      <c r="H285" s="49"/>
      <c r="I285" s="49">
        <f t="shared" si="15"/>
        <v>0</v>
      </c>
      <c r="J285" s="58">
        <f t="shared" si="16"/>
        <v>0</v>
      </c>
      <c r="K285" s="6"/>
      <c r="L285" s="6"/>
      <c r="U285" s="39"/>
    </row>
    <row r="286" spans="2:21" s="27" customFormat="1" x14ac:dyDescent="0.25">
      <c r="B286" s="82" t="s">
        <v>488</v>
      </c>
      <c r="C286" s="83" t="s">
        <v>489</v>
      </c>
      <c r="D286" s="62" t="s">
        <v>68</v>
      </c>
      <c r="E286" s="84">
        <v>19</v>
      </c>
      <c r="F286" s="49"/>
      <c r="G286" s="49">
        <f t="shared" si="14"/>
        <v>0</v>
      </c>
      <c r="H286" s="49"/>
      <c r="I286" s="49">
        <f t="shared" si="15"/>
        <v>0</v>
      </c>
      <c r="J286" s="58">
        <f t="shared" si="16"/>
        <v>0</v>
      </c>
      <c r="K286" s="6"/>
      <c r="L286" s="6"/>
      <c r="U286" s="39"/>
    </row>
    <row r="287" spans="2:21" s="27" customFormat="1" x14ac:dyDescent="0.25">
      <c r="B287" s="82"/>
      <c r="C287" s="83"/>
      <c r="D287" s="62"/>
      <c r="E287" s="84"/>
      <c r="F287" s="49"/>
      <c r="G287" s="49">
        <f t="shared" si="14"/>
        <v>0</v>
      </c>
      <c r="H287" s="49"/>
      <c r="I287" s="49">
        <f t="shared" si="15"/>
        <v>0</v>
      </c>
      <c r="J287" s="58">
        <f t="shared" si="16"/>
        <v>0</v>
      </c>
      <c r="K287" s="6"/>
      <c r="L287" s="6"/>
    </row>
    <row r="288" spans="2:21" s="27" customFormat="1" x14ac:dyDescent="0.25">
      <c r="B288" s="79" t="s">
        <v>490</v>
      </c>
      <c r="C288" s="83" t="s">
        <v>491</v>
      </c>
      <c r="D288" s="62"/>
      <c r="E288" s="84"/>
      <c r="F288" s="49"/>
      <c r="G288" s="49">
        <f t="shared" si="14"/>
        <v>0</v>
      </c>
      <c r="H288" s="49"/>
      <c r="I288" s="49">
        <f t="shared" si="15"/>
        <v>0</v>
      </c>
      <c r="J288" s="58">
        <f t="shared" si="16"/>
        <v>0</v>
      </c>
      <c r="K288" s="6"/>
      <c r="L288" s="6"/>
    </row>
    <row r="289" spans="2:21" s="27" customFormat="1" x14ac:dyDescent="0.25">
      <c r="B289" s="82" t="s">
        <v>492</v>
      </c>
      <c r="C289" s="83" t="s">
        <v>493</v>
      </c>
      <c r="D289" s="62" t="s">
        <v>65</v>
      </c>
      <c r="E289" s="84">
        <v>1</v>
      </c>
      <c r="F289" s="49"/>
      <c r="G289" s="49">
        <f t="shared" si="14"/>
        <v>0</v>
      </c>
      <c r="H289" s="49"/>
      <c r="I289" s="49">
        <f t="shared" si="15"/>
        <v>0</v>
      </c>
      <c r="J289" s="58">
        <f t="shared" si="16"/>
        <v>0</v>
      </c>
      <c r="K289" s="6"/>
      <c r="L289" s="6"/>
      <c r="U289" s="39"/>
    </row>
    <row r="290" spans="2:21" s="27" customFormat="1" x14ac:dyDescent="0.25">
      <c r="B290" s="82" t="s">
        <v>494</v>
      </c>
      <c r="C290" s="83" t="s">
        <v>495</v>
      </c>
      <c r="D290" s="62" t="s">
        <v>68</v>
      </c>
      <c r="E290" s="84">
        <v>1</v>
      </c>
      <c r="F290" s="49"/>
      <c r="G290" s="49">
        <f t="shared" si="14"/>
        <v>0</v>
      </c>
      <c r="H290" s="49"/>
      <c r="I290" s="49">
        <f t="shared" si="15"/>
        <v>0</v>
      </c>
      <c r="J290" s="58">
        <f t="shared" si="16"/>
        <v>0</v>
      </c>
      <c r="K290" s="6"/>
      <c r="L290" s="6"/>
      <c r="U290" s="39"/>
    </row>
    <row r="291" spans="2:21" s="27" customFormat="1" x14ac:dyDescent="0.25">
      <c r="B291" s="82" t="s">
        <v>496</v>
      </c>
      <c r="C291" s="83" t="s">
        <v>497</v>
      </c>
      <c r="D291" s="62" t="s">
        <v>68</v>
      </c>
      <c r="E291" s="84">
        <v>1</v>
      </c>
      <c r="F291" s="49"/>
      <c r="G291" s="49">
        <f t="shared" si="14"/>
        <v>0</v>
      </c>
      <c r="H291" s="49"/>
      <c r="I291" s="49">
        <f t="shared" si="15"/>
        <v>0</v>
      </c>
      <c r="J291" s="58">
        <f t="shared" si="16"/>
        <v>0</v>
      </c>
      <c r="K291" s="6"/>
      <c r="L291" s="6"/>
      <c r="U291" s="39"/>
    </row>
    <row r="292" spans="2:21" s="27" customFormat="1" x14ac:dyDescent="0.25">
      <c r="B292" s="82" t="s">
        <v>498</v>
      </c>
      <c r="C292" s="83" t="s">
        <v>499</v>
      </c>
      <c r="D292" s="62" t="s">
        <v>68</v>
      </c>
      <c r="E292" s="84">
        <v>1</v>
      </c>
      <c r="F292" s="49"/>
      <c r="G292" s="49">
        <f t="shared" si="14"/>
        <v>0</v>
      </c>
      <c r="H292" s="49"/>
      <c r="I292" s="49">
        <f t="shared" si="15"/>
        <v>0</v>
      </c>
      <c r="J292" s="58">
        <f t="shared" si="16"/>
        <v>0</v>
      </c>
      <c r="K292" s="6"/>
      <c r="L292" s="6"/>
      <c r="U292" s="39"/>
    </row>
    <row r="293" spans="2:21" s="27" customFormat="1" x14ac:dyDescent="0.25">
      <c r="B293" s="82" t="s">
        <v>500</v>
      </c>
      <c r="C293" s="83" t="s">
        <v>102</v>
      </c>
      <c r="D293" s="62" t="s">
        <v>68</v>
      </c>
      <c r="E293" s="84">
        <v>3</v>
      </c>
      <c r="F293" s="49"/>
      <c r="G293" s="49">
        <f t="shared" si="14"/>
        <v>0</v>
      </c>
      <c r="H293" s="49"/>
      <c r="I293" s="49">
        <f t="shared" si="15"/>
        <v>0</v>
      </c>
      <c r="J293" s="58">
        <f t="shared" si="16"/>
        <v>0</v>
      </c>
      <c r="K293" s="6"/>
      <c r="L293" s="6"/>
      <c r="U293" s="39"/>
    </row>
    <row r="294" spans="2:21" s="27" customFormat="1" x14ac:dyDescent="0.25">
      <c r="B294" s="82"/>
      <c r="C294" s="83"/>
      <c r="D294" s="62"/>
      <c r="E294" s="84"/>
      <c r="F294" s="49"/>
      <c r="G294" s="49">
        <f t="shared" si="14"/>
        <v>0</v>
      </c>
      <c r="H294" s="49"/>
      <c r="I294" s="49">
        <f t="shared" si="15"/>
        <v>0</v>
      </c>
      <c r="J294" s="58">
        <f t="shared" si="16"/>
        <v>0</v>
      </c>
      <c r="K294" s="6"/>
      <c r="L294" s="6"/>
    </row>
    <row r="295" spans="2:21" s="27" customFormat="1" x14ac:dyDescent="0.25">
      <c r="B295" s="79" t="s">
        <v>501</v>
      </c>
      <c r="C295" s="83" t="s">
        <v>502</v>
      </c>
      <c r="D295" s="62"/>
      <c r="E295" s="84"/>
      <c r="F295" s="49"/>
      <c r="G295" s="49">
        <f t="shared" si="14"/>
        <v>0</v>
      </c>
      <c r="H295" s="49"/>
      <c r="I295" s="49">
        <f t="shared" si="15"/>
        <v>0</v>
      </c>
      <c r="J295" s="58">
        <f t="shared" si="16"/>
        <v>0</v>
      </c>
      <c r="K295" s="6"/>
      <c r="L295" s="6"/>
    </row>
    <row r="296" spans="2:21" s="27" customFormat="1" x14ac:dyDescent="0.25">
      <c r="B296" s="82" t="s">
        <v>503</v>
      </c>
      <c r="C296" s="83" t="s">
        <v>504</v>
      </c>
      <c r="D296" s="62" t="s">
        <v>65</v>
      </c>
      <c r="E296" s="84">
        <v>1</v>
      </c>
      <c r="F296" s="49"/>
      <c r="G296" s="49">
        <f t="shared" si="14"/>
        <v>0</v>
      </c>
      <c r="H296" s="49"/>
      <c r="I296" s="49">
        <f t="shared" si="15"/>
        <v>0</v>
      </c>
      <c r="J296" s="58">
        <f t="shared" si="16"/>
        <v>0</v>
      </c>
      <c r="K296" s="6"/>
      <c r="L296" s="6"/>
      <c r="U296" s="39"/>
    </row>
    <row r="297" spans="2:21" s="27" customFormat="1" x14ac:dyDescent="0.25">
      <c r="B297" s="82" t="s">
        <v>505</v>
      </c>
      <c r="C297" s="83" t="s">
        <v>506</v>
      </c>
      <c r="D297" s="62" t="s">
        <v>68</v>
      </c>
      <c r="E297" s="84">
        <v>1</v>
      </c>
      <c r="F297" s="49"/>
      <c r="G297" s="49">
        <f t="shared" si="14"/>
        <v>0</v>
      </c>
      <c r="H297" s="49"/>
      <c r="I297" s="49">
        <f t="shared" si="15"/>
        <v>0</v>
      </c>
      <c r="J297" s="58">
        <f t="shared" si="16"/>
        <v>0</v>
      </c>
      <c r="K297" s="6"/>
      <c r="L297" s="6"/>
      <c r="U297" s="39"/>
    </row>
    <row r="298" spans="2:21" s="27" customFormat="1" x14ac:dyDescent="0.25">
      <c r="B298" s="82" t="s">
        <v>507</v>
      </c>
      <c r="C298" s="83" t="s">
        <v>508</v>
      </c>
      <c r="D298" s="62" t="s">
        <v>68</v>
      </c>
      <c r="E298" s="84">
        <v>1</v>
      </c>
      <c r="F298" s="49"/>
      <c r="G298" s="49">
        <f t="shared" si="14"/>
        <v>0</v>
      </c>
      <c r="H298" s="49"/>
      <c r="I298" s="49">
        <f t="shared" si="15"/>
        <v>0</v>
      </c>
      <c r="J298" s="58">
        <f t="shared" si="16"/>
        <v>0</v>
      </c>
      <c r="K298" s="6"/>
      <c r="L298" s="6"/>
      <c r="U298" s="39"/>
    </row>
    <row r="299" spans="2:21" s="27" customFormat="1" x14ac:dyDescent="0.25">
      <c r="B299" s="82" t="s">
        <v>509</v>
      </c>
      <c r="C299" s="83" t="s">
        <v>510</v>
      </c>
      <c r="D299" s="62" t="s">
        <v>68</v>
      </c>
      <c r="E299" s="84">
        <v>1</v>
      </c>
      <c r="F299" s="49"/>
      <c r="G299" s="49">
        <f t="shared" si="14"/>
        <v>0</v>
      </c>
      <c r="H299" s="49"/>
      <c r="I299" s="49">
        <f t="shared" si="15"/>
        <v>0</v>
      </c>
      <c r="J299" s="58">
        <f t="shared" si="16"/>
        <v>0</v>
      </c>
      <c r="K299" s="6"/>
      <c r="L299" s="6"/>
      <c r="U299" s="39"/>
    </row>
    <row r="300" spans="2:21" s="27" customFormat="1" x14ac:dyDescent="0.25">
      <c r="B300" s="82" t="s">
        <v>511</v>
      </c>
      <c r="C300" s="83" t="s">
        <v>102</v>
      </c>
      <c r="D300" s="62" t="s">
        <v>68</v>
      </c>
      <c r="E300" s="84">
        <v>3</v>
      </c>
      <c r="F300" s="49"/>
      <c r="G300" s="49">
        <f t="shared" si="14"/>
        <v>0</v>
      </c>
      <c r="H300" s="49"/>
      <c r="I300" s="49">
        <f t="shared" si="15"/>
        <v>0</v>
      </c>
      <c r="J300" s="58">
        <f t="shared" si="16"/>
        <v>0</v>
      </c>
      <c r="K300" s="6"/>
      <c r="L300" s="6"/>
      <c r="U300" s="39"/>
    </row>
    <row r="301" spans="2:21" s="27" customFormat="1" x14ac:dyDescent="0.25">
      <c r="B301" s="82"/>
      <c r="C301" s="83"/>
      <c r="D301" s="62"/>
      <c r="E301" s="84"/>
      <c r="F301" s="49"/>
      <c r="G301" s="49"/>
      <c r="H301" s="49"/>
      <c r="I301" s="49"/>
      <c r="J301" s="58"/>
      <c r="K301" s="6"/>
      <c r="L301" s="6"/>
    </row>
    <row r="302" spans="2:21" s="27" customFormat="1" ht="29.25" customHeight="1" x14ac:dyDescent="0.25">
      <c r="B302" s="79" t="s">
        <v>512</v>
      </c>
      <c r="C302" s="83" t="s">
        <v>513</v>
      </c>
      <c r="D302" s="62" t="s">
        <v>65</v>
      </c>
      <c r="E302" s="84">
        <v>1</v>
      </c>
      <c r="F302" s="49"/>
      <c r="G302" s="49">
        <f t="shared" si="14"/>
        <v>0</v>
      </c>
      <c r="H302" s="49"/>
      <c r="I302" s="49">
        <f t="shared" si="15"/>
        <v>0</v>
      </c>
      <c r="J302" s="58">
        <f t="shared" si="16"/>
        <v>0</v>
      </c>
      <c r="K302" s="6"/>
      <c r="L302" s="6"/>
    </row>
    <row r="303" spans="2:21" s="27" customFormat="1" ht="19.5" customHeight="1" x14ac:dyDescent="0.25">
      <c r="B303" s="79" t="s">
        <v>514</v>
      </c>
      <c r="C303" s="83" t="s">
        <v>515</v>
      </c>
      <c r="D303" s="62" t="s">
        <v>65</v>
      </c>
      <c r="E303" s="84">
        <v>1</v>
      </c>
      <c r="F303" s="49"/>
      <c r="G303" s="49">
        <f t="shared" si="14"/>
        <v>0</v>
      </c>
      <c r="H303" s="49"/>
      <c r="I303" s="49">
        <f t="shared" si="15"/>
        <v>0</v>
      </c>
      <c r="J303" s="58">
        <f t="shared" si="16"/>
        <v>0</v>
      </c>
      <c r="K303" s="6"/>
      <c r="L303" s="6"/>
    </row>
    <row r="304" spans="2:21" s="27" customFormat="1" x14ac:dyDescent="0.25">
      <c r="B304" s="82"/>
      <c r="C304" s="83"/>
      <c r="D304" s="62"/>
      <c r="E304" s="84"/>
      <c r="F304" s="49"/>
      <c r="G304" s="49">
        <f t="shared" si="14"/>
        <v>0</v>
      </c>
      <c r="H304" s="49"/>
      <c r="I304" s="49">
        <f t="shared" si="15"/>
        <v>0</v>
      </c>
      <c r="J304" s="58">
        <f t="shared" si="16"/>
        <v>0</v>
      </c>
      <c r="K304" s="6"/>
      <c r="L304" s="6"/>
    </row>
    <row r="305" spans="2:14" s="27" customFormat="1" ht="24.75" customHeight="1" x14ac:dyDescent="0.25">
      <c r="B305" s="94" t="s">
        <v>516</v>
      </c>
      <c r="C305" s="95" t="s">
        <v>517</v>
      </c>
      <c r="D305" s="96"/>
      <c r="E305" s="97"/>
      <c r="F305" s="70"/>
      <c r="G305" s="71">
        <f>SUM(G308:G317)</f>
        <v>0</v>
      </c>
      <c r="H305" s="70"/>
      <c r="I305" s="71">
        <f>SUM(I308:I317)</f>
        <v>0</v>
      </c>
      <c r="J305" s="72">
        <f>SUM(J308:J317)</f>
        <v>0</v>
      </c>
      <c r="K305" s="6"/>
      <c r="L305" s="6"/>
    </row>
    <row r="306" spans="2:14" s="27" customFormat="1" x14ac:dyDescent="0.25">
      <c r="B306" s="82"/>
      <c r="C306" s="83" t="s">
        <v>518</v>
      </c>
      <c r="D306" s="62"/>
      <c r="E306" s="84"/>
      <c r="F306" s="49"/>
      <c r="G306" s="49">
        <f t="shared" si="14"/>
        <v>0</v>
      </c>
      <c r="H306" s="49"/>
      <c r="I306" s="49">
        <f t="shared" si="15"/>
        <v>0</v>
      </c>
      <c r="J306" s="58">
        <f t="shared" si="16"/>
        <v>0</v>
      </c>
      <c r="K306" s="6"/>
      <c r="L306" s="6"/>
    </row>
    <row r="307" spans="2:14" s="27" customFormat="1" x14ac:dyDescent="0.25">
      <c r="B307" s="82" t="s">
        <v>519</v>
      </c>
      <c r="C307" s="83" t="s">
        <v>520</v>
      </c>
      <c r="D307" s="62"/>
      <c r="E307" s="84"/>
      <c r="F307" s="49"/>
      <c r="G307" s="49">
        <f t="shared" si="14"/>
        <v>0</v>
      </c>
      <c r="H307" s="49"/>
      <c r="I307" s="49">
        <f t="shared" si="15"/>
        <v>0</v>
      </c>
      <c r="J307" s="58">
        <f t="shared" si="16"/>
        <v>0</v>
      </c>
      <c r="K307" s="6"/>
      <c r="L307" s="6"/>
    </row>
    <row r="308" spans="2:14" s="27" customFormat="1" x14ac:dyDescent="0.25">
      <c r="B308" s="82" t="s">
        <v>521</v>
      </c>
      <c r="C308" s="83" t="s">
        <v>522</v>
      </c>
      <c r="D308" s="62" t="s">
        <v>65</v>
      </c>
      <c r="E308" s="84">
        <v>1</v>
      </c>
      <c r="F308" s="76"/>
      <c r="G308" s="49">
        <f t="shared" ref="G308:G371" si="17">F308*E308</f>
        <v>0</v>
      </c>
      <c r="H308" s="49"/>
      <c r="I308" s="49">
        <f t="shared" ref="I308:I371" si="18">H308*E308</f>
        <v>0</v>
      </c>
      <c r="J308" s="58">
        <f t="shared" ref="J308:J371" si="19">I308+G308</f>
        <v>0</v>
      </c>
      <c r="K308" s="6"/>
      <c r="L308" s="6"/>
    </row>
    <row r="309" spans="2:14" s="27" customFormat="1" x14ac:dyDescent="0.25">
      <c r="B309" s="82" t="s">
        <v>523</v>
      </c>
      <c r="C309" s="83" t="s">
        <v>524</v>
      </c>
      <c r="D309" s="62" t="s">
        <v>68</v>
      </c>
      <c r="E309" s="84">
        <v>1</v>
      </c>
      <c r="F309" s="49"/>
      <c r="G309" s="49">
        <f t="shared" si="17"/>
        <v>0</v>
      </c>
      <c r="H309" s="49"/>
      <c r="I309" s="49">
        <f t="shared" si="18"/>
        <v>0</v>
      </c>
      <c r="J309" s="58">
        <f t="shared" si="19"/>
        <v>0</v>
      </c>
      <c r="K309" s="6"/>
      <c r="L309" s="6"/>
      <c r="N309" s="98"/>
    </row>
    <row r="310" spans="2:14" s="27" customFormat="1" x14ac:dyDescent="0.25">
      <c r="B310" s="82"/>
      <c r="C310" s="83"/>
      <c r="D310" s="62"/>
      <c r="E310" s="84"/>
      <c r="F310" s="49"/>
      <c r="G310" s="49">
        <f t="shared" si="17"/>
        <v>0</v>
      </c>
      <c r="H310" s="49"/>
      <c r="I310" s="49">
        <f t="shared" si="18"/>
        <v>0</v>
      </c>
      <c r="J310" s="58">
        <f t="shared" si="19"/>
        <v>0</v>
      </c>
      <c r="K310" s="6"/>
      <c r="L310" s="6"/>
    </row>
    <row r="311" spans="2:14" s="27" customFormat="1" x14ac:dyDescent="0.25">
      <c r="B311" s="82" t="s">
        <v>525</v>
      </c>
      <c r="C311" s="83" t="s">
        <v>526</v>
      </c>
      <c r="D311" s="62"/>
      <c r="E311" s="84"/>
      <c r="F311" s="49"/>
      <c r="G311" s="49">
        <f t="shared" si="17"/>
        <v>0</v>
      </c>
      <c r="H311" s="49"/>
      <c r="I311" s="49">
        <f t="shared" si="18"/>
        <v>0</v>
      </c>
      <c r="J311" s="58">
        <f t="shared" si="19"/>
        <v>0</v>
      </c>
      <c r="K311" s="6"/>
      <c r="L311" s="6"/>
    </row>
    <row r="312" spans="2:14" s="27" customFormat="1" x14ac:dyDescent="0.25">
      <c r="B312" s="82" t="s">
        <v>527</v>
      </c>
      <c r="C312" s="83" t="s">
        <v>528</v>
      </c>
      <c r="D312" s="62" t="s">
        <v>65</v>
      </c>
      <c r="E312" s="84">
        <v>1</v>
      </c>
      <c r="F312" s="49"/>
      <c r="G312" s="49">
        <f t="shared" si="17"/>
        <v>0</v>
      </c>
      <c r="H312" s="49"/>
      <c r="I312" s="49">
        <f t="shared" si="18"/>
        <v>0</v>
      </c>
      <c r="J312" s="58">
        <f t="shared" si="19"/>
        <v>0</v>
      </c>
      <c r="K312" s="6"/>
      <c r="L312" s="6"/>
    </row>
    <row r="313" spans="2:14" s="27" customFormat="1" x14ac:dyDescent="0.25">
      <c r="B313" s="82" t="s">
        <v>529</v>
      </c>
      <c r="C313" s="83" t="s">
        <v>530</v>
      </c>
      <c r="D313" s="62" t="s">
        <v>68</v>
      </c>
      <c r="E313" s="84">
        <v>1</v>
      </c>
      <c r="F313" s="49"/>
      <c r="G313" s="49">
        <f t="shared" si="17"/>
        <v>0</v>
      </c>
      <c r="H313" s="49"/>
      <c r="I313" s="49">
        <f t="shared" si="18"/>
        <v>0</v>
      </c>
      <c r="J313" s="58">
        <f t="shared" si="19"/>
        <v>0</v>
      </c>
      <c r="K313" s="6"/>
      <c r="L313" s="6"/>
      <c r="M313" s="99"/>
      <c r="N313" s="98"/>
    </row>
    <row r="314" spans="2:14" s="27" customFormat="1" x14ac:dyDescent="0.25">
      <c r="B314" s="82"/>
      <c r="C314" s="83"/>
      <c r="D314" s="62"/>
      <c r="E314" s="84"/>
      <c r="F314" s="49"/>
      <c r="G314" s="49">
        <f t="shared" si="17"/>
        <v>0</v>
      </c>
      <c r="H314" s="49"/>
      <c r="I314" s="49">
        <f t="shared" si="18"/>
        <v>0</v>
      </c>
      <c r="J314" s="58">
        <f t="shared" si="19"/>
        <v>0</v>
      </c>
      <c r="K314" s="6"/>
      <c r="L314" s="6"/>
    </row>
    <row r="315" spans="2:14" s="27" customFormat="1" x14ac:dyDescent="0.25">
      <c r="B315" s="82" t="s">
        <v>531</v>
      </c>
      <c r="C315" s="83" t="s">
        <v>532</v>
      </c>
      <c r="D315" s="62"/>
      <c r="E315" s="84"/>
      <c r="F315" s="49"/>
      <c r="G315" s="49">
        <f t="shared" si="17"/>
        <v>0</v>
      </c>
      <c r="H315" s="49"/>
      <c r="I315" s="49">
        <f t="shared" si="18"/>
        <v>0</v>
      </c>
      <c r="J315" s="58">
        <f t="shared" si="19"/>
        <v>0</v>
      </c>
      <c r="K315" s="6"/>
      <c r="L315" s="6"/>
    </row>
    <row r="316" spans="2:14" s="27" customFormat="1" x14ac:dyDescent="0.25">
      <c r="B316" s="82" t="s">
        <v>533</v>
      </c>
      <c r="C316" s="83" t="s">
        <v>534</v>
      </c>
      <c r="D316" s="62" t="s">
        <v>65</v>
      </c>
      <c r="E316" s="84">
        <v>2</v>
      </c>
      <c r="F316" s="49"/>
      <c r="G316" s="49">
        <f t="shared" si="17"/>
        <v>0</v>
      </c>
      <c r="H316" s="49"/>
      <c r="I316" s="49">
        <f t="shared" si="18"/>
        <v>0</v>
      </c>
      <c r="J316" s="58">
        <f t="shared" si="19"/>
        <v>0</v>
      </c>
      <c r="K316" s="6"/>
      <c r="L316" s="6"/>
    </row>
    <row r="317" spans="2:14" s="27" customFormat="1" x14ac:dyDescent="0.25">
      <c r="B317" s="82" t="s">
        <v>535</v>
      </c>
      <c r="C317" s="83" t="s">
        <v>536</v>
      </c>
      <c r="D317" s="62" t="s">
        <v>68</v>
      </c>
      <c r="E317" s="84">
        <v>2</v>
      </c>
      <c r="F317" s="49"/>
      <c r="G317" s="49">
        <f t="shared" si="17"/>
        <v>0</v>
      </c>
      <c r="H317" s="49"/>
      <c r="I317" s="49">
        <f t="shared" si="18"/>
        <v>0</v>
      </c>
      <c r="J317" s="58">
        <f t="shared" si="19"/>
        <v>0</v>
      </c>
      <c r="K317" s="6"/>
      <c r="L317" s="6"/>
    </row>
    <row r="318" spans="2:14" s="27" customFormat="1" x14ac:dyDescent="0.25">
      <c r="B318" s="82"/>
      <c r="C318" s="83"/>
      <c r="D318" s="62"/>
      <c r="E318" s="84"/>
      <c r="F318" s="49"/>
      <c r="G318" s="49">
        <f t="shared" si="17"/>
        <v>0</v>
      </c>
      <c r="H318" s="49"/>
      <c r="I318" s="49">
        <f t="shared" si="18"/>
        <v>0</v>
      </c>
      <c r="J318" s="58">
        <f t="shared" si="19"/>
        <v>0</v>
      </c>
      <c r="K318" s="6"/>
      <c r="L318" s="6"/>
    </row>
    <row r="319" spans="2:14" s="27" customFormat="1" x14ac:dyDescent="0.25">
      <c r="B319" s="94" t="s">
        <v>537</v>
      </c>
      <c r="C319" s="95" t="s">
        <v>538</v>
      </c>
      <c r="D319" s="96"/>
      <c r="E319" s="97"/>
      <c r="F319" s="70"/>
      <c r="G319" s="71">
        <f>SUM(G321)</f>
        <v>0</v>
      </c>
      <c r="H319" s="70"/>
      <c r="I319" s="71">
        <f t="shared" ref="I319:J319" si="20">SUM(I321)</f>
        <v>0</v>
      </c>
      <c r="J319" s="72">
        <f t="shared" si="20"/>
        <v>0</v>
      </c>
      <c r="K319" s="6"/>
      <c r="L319" s="6"/>
    </row>
    <row r="320" spans="2:14" s="27" customFormat="1" ht="17.25" customHeight="1" x14ac:dyDescent="0.25">
      <c r="B320" s="82"/>
      <c r="C320" s="83" t="s">
        <v>539</v>
      </c>
      <c r="D320" s="62"/>
      <c r="E320" s="84"/>
      <c r="F320" s="49"/>
      <c r="G320" s="49">
        <f t="shared" si="17"/>
        <v>0</v>
      </c>
      <c r="H320" s="49"/>
      <c r="I320" s="49">
        <f t="shared" si="18"/>
        <v>0</v>
      </c>
      <c r="J320" s="58">
        <f t="shared" si="19"/>
        <v>0</v>
      </c>
      <c r="K320" s="6"/>
      <c r="L320" s="6"/>
    </row>
    <row r="321" spans="2:21" s="27" customFormat="1" ht="15.75" customHeight="1" x14ac:dyDescent="0.25">
      <c r="B321" s="82" t="s">
        <v>540</v>
      </c>
      <c r="C321" s="119" t="s">
        <v>664</v>
      </c>
      <c r="D321" s="62" t="s">
        <v>65</v>
      </c>
      <c r="E321" s="84">
        <v>1</v>
      </c>
      <c r="F321" s="49"/>
      <c r="G321" s="49">
        <f t="shared" si="17"/>
        <v>0</v>
      </c>
      <c r="H321" s="49"/>
      <c r="I321" s="49">
        <f t="shared" si="18"/>
        <v>0</v>
      </c>
      <c r="J321" s="58">
        <f t="shared" si="19"/>
        <v>0</v>
      </c>
      <c r="K321" s="6"/>
      <c r="L321" s="6"/>
    </row>
    <row r="322" spans="2:21" s="27" customFormat="1" x14ac:dyDescent="0.25">
      <c r="B322" s="82"/>
      <c r="C322" s="83"/>
      <c r="D322" s="62"/>
      <c r="E322" s="84"/>
      <c r="F322" s="49"/>
      <c r="G322" s="49">
        <f t="shared" si="17"/>
        <v>0</v>
      </c>
      <c r="H322" s="49"/>
      <c r="I322" s="49">
        <f t="shared" si="18"/>
        <v>0</v>
      </c>
      <c r="J322" s="58">
        <f t="shared" si="19"/>
        <v>0</v>
      </c>
      <c r="K322" s="6"/>
      <c r="L322" s="6"/>
    </row>
    <row r="323" spans="2:21" s="27" customFormat="1" x14ac:dyDescent="0.25">
      <c r="B323" s="94" t="s">
        <v>541</v>
      </c>
      <c r="C323" s="95" t="s">
        <v>542</v>
      </c>
      <c r="D323" s="96"/>
      <c r="E323" s="97"/>
      <c r="F323" s="70"/>
      <c r="G323" s="71">
        <f>SUM(G326:G331)</f>
        <v>0</v>
      </c>
      <c r="H323" s="70"/>
      <c r="I323" s="71">
        <f t="shared" ref="I323:J323" si="21">SUM(I326:I331)</f>
        <v>0</v>
      </c>
      <c r="J323" s="72">
        <f t="shared" si="21"/>
        <v>0</v>
      </c>
      <c r="K323" s="6"/>
      <c r="L323" s="6"/>
    </row>
    <row r="324" spans="2:21" s="27" customFormat="1" x14ac:dyDescent="0.25">
      <c r="B324" s="82"/>
      <c r="C324" s="83" t="s">
        <v>539</v>
      </c>
      <c r="D324" s="62"/>
      <c r="E324" s="84"/>
      <c r="F324" s="49"/>
      <c r="G324" s="49">
        <f t="shared" si="17"/>
        <v>0</v>
      </c>
      <c r="H324" s="49"/>
      <c r="I324" s="49">
        <f t="shared" si="18"/>
        <v>0</v>
      </c>
      <c r="J324" s="58">
        <f t="shared" si="19"/>
        <v>0</v>
      </c>
      <c r="K324" s="6"/>
      <c r="L324" s="6"/>
    </row>
    <row r="325" spans="2:21" s="27" customFormat="1" x14ac:dyDescent="0.25">
      <c r="B325" s="82" t="s">
        <v>543</v>
      </c>
      <c r="C325" s="83" t="s">
        <v>544</v>
      </c>
      <c r="D325" s="62"/>
      <c r="E325" s="84"/>
      <c r="F325" s="49"/>
      <c r="G325" s="49">
        <f t="shared" si="17"/>
        <v>0</v>
      </c>
      <c r="H325" s="49"/>
      <c r="I325" s="49">
        <f t="shared" si="18"/>
        <v>0</v>
      </c>
      <c r="J325" s="58">
        <f t="shared" si="19"/>
        <v>0</v>
      </c>
      <c r="K325" s="6"/>
      <c r="L325" s="6"/>
    </row>
    <row r="326" spans="2:21" s="27" customFormat="1" x14ac:dyDescent="0.25">
      <c r="B326" s="82" t="s">
        <v>545</v>
      </c>
      <c r="C326" s="83" t="s">
        <v>546</v>
      </c>
      <c r="D326" s="62" t="s">
        <v>547</v>
      </c>
      <c r="E326" s="84">
        <f>810+170</f>
        <v>980</v>
      </c>
      <c r="F326" s="49"/>
      <c r="G326" s="49">
        <f t="shared" si="17"/>
        <v>0</v>
      </c>
      <c r="H326" s="49"/>
      <c r="I326" s="49">
        <f t="shared" si="18"/>
        <v>0</v>
      </c>
      <c r="J326" s="58">
        <f t="shared" si="19"/>
        <v>0</v>
      </c>
      <c r="K326" s="6"/>
      <c r="L326" s="6"/>
    </row>
    <row r="327" spans="2:21" s="27" customFormat="1" x14ac:dyDescent="0.25">
      <c r="B327" s="82" t="s">
        <v>548</v>
      </c>
      <c r="C327" s="83" t="s">
        <v>549</v>
      </c>
      <c r="D327" s="62" t="s">
        <v>550</v>
      </c>
      <c r="E327" s="84">
        <v>80</v>
      </c>
      <c r="F327" s="49"/>
      <c r="G327" s="49">
        <f t="shared" si="17"/>
        <v>0</v>
      </c>
      <c r="H327" s="49"/>
      <c r="I327" s="49">
        <f t="shared" si="18"/>
        <v>0</v>
      </c>
      <c r="J327" s="58">
        <f t="shared" si="19"/>
        <v>0</v>
      </c>
      <c r="K327" s="6"/>
      <c r="L327" s="6"/>
    </row>
    <row r="328" spans="2:21" s="27" customFormat="1" x14ac:dyDescent="0.25">
      <c r="B328" s="82"/>
      <c r="C328" s="83"/>
      <c r="D328" s="62"/>
      <c r="E328" s="84"/>
      <c r="F328" s="49"/>
      <c r="G328" s="49"/>
      <c r="H328" s="49"/>
      <c r="I328" s="49"/>
      <c r="J328" s="58"/>
      <c r="K328" s="6"/>
      <c r="L328" s="6"/>
    </row>
    <row r="329" spans="2:21" s="27" customFormat="1" x14ac:dyDescent="0.25">
      <c r="B329" s="82" t="s">
        <v>551</v>
      </c>
      <c r="C329" s="83" t="s">
        <v>552</v>
      </c>
      <c r="D329" s="62"/>
      <c r="E329" s="84"/>
      <c r="F329" s="49"/>
      <c r="G329" s="49">
        <f t="shared" si="17"/>
        <v>0</v>
      </c>
      <c r="H329" s="49"/>
      <c r="I329" s="49">
        <f t="shared" si="18"/>
        <v>0</v>
      </c>
      <c r="J329" s="58">
        <f t="shared" si="19"/>
        <v>0</v>
      </c>
      <c r="K329" s="6"/>
      <c r="L329" s="6"/>
    </row>
    <row r="330" spans="2:21" s="27" customFormat="1" x14ac:dyDescent="0.25">
      <c r="B330" s="82" t="s">
        <v>553</v>
      </c>
      <c r="C330" s="83" t="s">
        <v>554</v>
      </c>
      <c r="D330" s="62" t="s">
        <v>27</v>
      </c>
      <c r="E330" s="84">
        <f>1.21+1.9+1.9+1.9+1.21</f>
        <v>8.120000000000001</v>
      </c>
      <c r="F330" s="49"/>
      <c r="G330" s="49">
        <f t="shared" si="17"/>
        <v>0</v>
      </c>
      <c r="H330" s="49"/>
      <c r="I330" s="49">
        <f t="shared" si="18"/>
        <v>0</v>
      </c>
      <c r="J330" s="58">
        <f t="shared" si="19"/>
        <v>0</v>
      </c>
      <c r="K330" s="6"/>
      <c r="L330" s="6"/>
    </row>
    <row r="331" spans="2:21" s="27" customFormat="1" x14ac:dyDescent="0.25">
      <c r="B331" s="82" t="s">
        <v>555</v>
      </c>
      <c r="C331" s="83" t="s">
        <v>556</v>
      </c>
      <c r="D331" s="62" t="s">
        <v>27</v>
      </c>
      <c r="E331" s="84">
        <f>0.4+0.4+0.4+0.4+0.63+0.63+0.63+0.2+0.3+0.1</f>
        <v>4.09</v>
      </c>
      <c r="F331" s="49"/>
      <c r="G331" s="49">
        <f t="shared" si="17"/>
        <v>0</v>
      </c>
      <c r="H331" s="49"/>
      <c r="I331" s="49">
        <f t="shared" si="18"/>
        <v>0</v>
      </c>
      <c r="J331" s="58">
        <f t="shared" si="19"/>
        <v>0</v>
      </c>
      <c r="K331" s="6"/>
      <c r="L331" s="6"/>
    </row>
    <row r="332" spans="2:21" s="27" customFormat="1" x14ac:dyDescent="0.25">
      <c r="B332" s="82"/>
      <c r="C332" s="83"/>
      <c r="D332" s="62"/>
      <c r="E332" s="84"/>
      <c r="F332" s="49"/>
      <c r="G332" s="49">
        <f t="shared" si="17"/>
        <v>0</v>
      </c>
      <c r="H332" s="49"/>
      <c r="I332" s="49">
        <f t="shared" si="18"/>
        <v>0</v>
      </c>
      <c r="J332" s="58">
        <f t="shared" si="19"/>
        <v>0</v>
      </c>
      <c r="K332" s="6"/>
      <c r="L332" s="6"/>
    </row>
    <row r="333" spans="2:21" s="27" customFormat="1" x14ac:dyDescent="0.25">
      <c r="B333" s="94" t="s">
        <v>557</v>
      </c>
      <c r="C333" s="95" t="s">
        <v>558</v>
      </c>
      <c r="D333" s="96"/>
      <c r="E333" s="97"/>
      <c r="F333" s="70"/>
      <c r="G333" s="71">
        <f>SUM(G335:G344)</f>
        <v>0</v>
      </c>
      <c r="H333" s="70"/>
      <c r="I333" s="71">
        <f t="shared" ref="I333:J333" si="22">SUM(I335:I344)</f>
        <v>0</v>
      </c>
      <c r="J333" s="72">
        <f t="shared" si="22"/>
        <v>0</v>
      </c>
      <c r="K333" s="6"/>
      <c r="L333" s="6"/>
    </row>
    <row r="334" spans="2:21" s="27" customFormat="1" x14ac:dyDescent="0.25">
      <c r="B334" s="82"/>
      <c r="C334" s="83" t="s">
        <v>559</v>
      </c>
      <c r="D334" s="62"/>
      <c r="E334" s="84"/>
      <c r="F334" s="49"/>
      <c r="G334" s="49">
        <f t="shared" si="17"/>
        <v>0</v>
      </c>
      <c r="H334" s="49"/>
      <c r="I334" s="49">
        <f t="shared" si="18"/>
        <v>0</v>
      </c>
      <c r="J334" s="58">
        <f t="shared" si="19"/>
        <v>0</v>
      </c>
      <c r="K334" s="6"/>
      <c r="L334" s="6"/>
    </row>
    <row r="335" spans="2:21" s="27" customFormat="1" ht="22.5" x14ac:dyDescent="0.25">
      <c r="B335" s="82" t="s">
        <v>560</v>
      </c>
      <c r="C335" s="83" t="s">
        <v>561</v>
      </c>
      <c r="D335" s="62" t="s">
        <v>52</v>
      </c>
      <c r="E335" s="84">
        <v>5</v>
      </c>
      <c r="F335" s="49"/>
      <c r="G335" s="49">
        <f t="shared" si="17"/>
        <v>0</v>
      </c>
      <c r="H335" s="49"/>
      <c r="I335" s="49">
        <f t="shared" si="18"/>
        <v>0</v>
      </c>
      <c r="J335" s="58">
        <f t="shared" si="19"/>
        <v>0</v>
      </c>
      <c r="K335" s="6"/>
      <c r="L335" s="6"/>
      <c r="U335" s="39"/>
    </row>
    <row r="336" spans="2:21" s="27" customFormat="1" ht="22.5" x14ac:dyDescent="0.25">
      <c r="B336" s="82" t="s">
        <v>562</v>
      </c>
      <c r="C336" s="83" t="s">
        <v>563</v>
      </c>
      <c r="D336" s="62" t="s">
        <v>52</v>
      </c>
      <c r="E336" s="84">
        <v>1</v>
      </c>
      <c r="F336" s="49"/>
      <c r="G336" s="49">
        <f t="shared" si="17"/>
        <v>0</v>
      </c>
      <c r="H336" s="49"/>
      <c r="I336" s="49">
        <f t="shared" si="18"/>
        <v>0</v>
      </c>
      <c r="J336" s="58">
        <f t="shared" si="19"/>
        <v>0</v>
      </c>
      <c r="K336" s="6"/>
      <c r="L336" s="6"/>
      <c r="U336" s="39"/>
    </row>
    <row r="337" spans="2:21" s="27" customFormat="1" x14ac:dyDescent="0.25">
      <c r="B337" s="82" t="s">
        <v>564</v>
      </c>
      <c r="C337" s="83" t="s">
        <v>565</v>
      </c>
      <c r="D337" s="62" t="s">
        <v>52</v>
      </c>
      <c r="E337" s="84">
        <v>2</v>
      </c>
      <c r="F337" s="49"/>
      <c r="G337" s="49">
        <f t="shared" si="17"/>
        <v>0</v>
      </c>
      <c r="H337" s="49"/>
      <c r="I337" s="49">
        <f t="shared" si="18"/>
        <v>0</v>
      </c>
      <c r="J337" s="58">
        <f t="shared" si="19"/>
        <v>0</v>
      </c>
      <c r="K337" s="6"/>
      <c r="L337" s="6"/>
      <c r="U337" s="39"/>
    </row>
    <row r="338" spans="2:21" s="27" customFormat="1" x14ac:dyDescent="0.25">
      <c r="B338" s="82" t="s">
        <v>566</v>
      </c>
      <c r="C338" s="83" t="s">
        <v>567</v>
      </c>
      <c r="D338" s="62" t="s">
        <v>52</v>
      </c>
      <c r="E338" s="84">
        <v>1</v>
      </c>
      <c r="F338" s="49"/>
      <c r="G338" s="49">
        <f t="shared" si="17"/>
        <v>0</v>
      </c>
      <c r="H338" s="49"/>
      <c r="I338" s="49">
        <f t="shared" si="18"/>
        <v>0</v>
      </c>
      <c r="J338" s="58">
        <f t="shared" si="19"/>
        <v>0</v>
      </c>
      <c r="K338" s="6"/>
      <c r="L338" s="6"/>
      <c r="U338" s="39"/>
    </row>
    <row r="339" spans="2:21" s="27" customFormat="1" x14ac:dyDescent="0.25">
      <c r="B339" s="82" t="s">
        <v>568</v>
      </c>
      <c r="C339" s="83" t="s">
        <v>569</v>
      </c>
      <c r="D339" s="62" t="s">
        <v>52</v>
      </c>
      <c r="E339" s="84">
        <v>1</v>
      </c>
      <c r="F339" s="49"/>
      <c r="G339" s="49">
        <f t="shared" si="17"/>
        <v>0</v>
      </c>
      <c r="H339" s="49"/>
      <c r="I339" s="49">
        <f t="shared" si="18"/>
        <v>0</v>
      </c>
      <c r="J339" s="58">
        <f t="shared" si="19"/>
        <v>0</v>
      </c>
      <c r="K339" s="6"/>
      <c r="L339" s="6"/>
      <c r="U339" s="39"/>
    </row>
    <row r="340" spans="2:21" s="27" customFormat="1" x14ac:dyDescent="0.25">
      <c r="B340" s="82" t="s">
        <v>570</v>
      </c>
      <c r="C340" s="83" t="s">
        <v>571</v>
      </c>
      <c r="D340" s="62" t="s">
        <v>52</v>
      </c>
      <c r="E340" s="84">
        <v>4</v>
      </c>
      <c r="F340" s="49"/>
      <c r="G340" s="49">
        <f t="shared" si="17"/>
        <v>0</v>
      </c>
      <c r="H340" s="49"/>
      <c r="I340" s="49">
        <f t="shared" si="18"/>
        <v>0</v>
      </c>
      <c r="J340" s="58">
        <f t="shared" si="19"/>
        <v>0</v>
      </c>
      <c r="K340" s="6"/>
      <c r="L340" s="6"/>
      <c r="U340" s="39"/>
    </row>
    <row r="341" spans="2:21" s="27" customFormat="1" x14ac:dyDescent="0.25">
      <c r="B341" s="82" t="s">
        <v>572</v>
      </c>
      <c r="C341" s="83" t="s">
        <v>573</v>
      </c>
      <c r="D341" s="62" t="s">
        <v>52</v>
      </c>
      <c r="E341" s="84">
        <v>1</v>
      </c>
      <c r="F341" s="49"/>
      <c r="G341" s="49">
        <f t="shared" si="17"/>
        <v>0</v>
      </c>
      <c r="H341" s="49"/>
      <c r="I341" s="49">
        <f t="shared" si="18"/>
        <v>0</v>
      </c>
      <c r="J341" s="58">
        <f t="shared" si="19"/>
        <v>0</v>
      </c>
      <c r="K341" s="6"/>
      <c r="L341" s="6"/>
      <c r="U341" s="39"/>
    </row>
    <row r="342" spans="2:21" s="27" customFormat="1" ht="22.5" x14ac:dyDescent="0.25">
      <c r="B342" s="82" t="s">
        <v>574</v>
      </c>
      <c r="C342" s="83" t="s">
        <v>575</v>
      </c>
      <c r="D342" s="62" t="s">
        <v>52</v>
      </c>
      <c r="E342" s="84">
        <v>1</v>
      </c>
      <c r="F342" s="49"/>
      <c r="G342" s="49">
        <f t="shared" si="17"/>
        <v>0</v>
      </c>
      <c r="H342" s="49"/>
      <c r="I342" s="49">
        <f t="shared" si="18"/>
        <v>0</v>
      </c>
      <c r="J342" s="58">
        <f t="shared" si="19"/>
        <v>0</v>
      </c>
      <c r="K342" s="6"/>
      <c r="L342" s="6"/>
      <c r="U342" s="39"/>
    </row>
    <row r="343" spans="2:21" s="27" customFormat="1" ht="22.5" x14ac:dyDescent="0.25">
      <c r="B343" s="82" t="s">
        <v>576</v>
      </c>
      <c r="C343" s="83" t="s">
        <v>577</v>
      </c>
      <c r="D343" s="62" t="s">
        <v>52</v>
      </c>
      <c r="E343" s="84">
        <v>8</v>
      </c>
      <c r="F343" s="49"/>
      <c r="G343" s="49">
        <f t="shared" si="17"/>
        <v>0</v>
      </c>
      <c r="H343" s="49"/>
      <c r="I343" s="49">
        <f t="shared" si="18"/>
        <v>0</v>
      </c>
      <c r="J343" s="58">
        <f t="shared" si="19"/>
        <v>0</v>
      </c>
      <c r="K343" s="6"/>
      <c r="L343" s="6"/>
      <c r="U343" s="39"/>
    </row>
    <row r="344" spans="2:21" s="27" customFormat="1" ht="22.5" x14ac:dyDescent="0.25">
      <c r="B344" s="82" t="s">
        <v>578</v>
      </c>
      <c r="C344" s="83" t="s">
        <v>579</v>
      </c>
      <c r="D344" s="62" t="s">
        <v>52</v>
      </c>
      <c r="E344" s="84">
        <v>12</v>
      </c>
      <c r="F344" s="49"/>
      <c r="G344" s="49">
        <f t="shared" si="17"/>
        <v>0</v>
      </c>
      <c r="H344" s="49"/>
      <c r="I344" s="49">
        <f t="shared" si="18"/>
        <v>0</v>
      </c>
      <c r="J344" s="58">
        <f t="shared" si="19"/>
        <v>0</v>
      </c>
      <c r="K344" s="6"/>
      <c r="L344" s="6"/>
      <c r="U344" s="39"/>
    </row>
    <row r="345" spans="2:21" s="27" customFormat="1" x14ac:dyDescent="0.25">
      <c r="B345" s="82"/>
      <c r="C345" s="83"/>
      <c r="D345" s="62"/>
      <c r="E345" s="84"/>
      <c r="F345" s="49"/>
      <c r="G345" s="49">
        <f t="shared" si="17"/>
        <v>0</v>
      </c>
      <c r="H345" s="49"/>
      <c r="I345" s="49">
        <f t="shared" si="18"/>
        <v>0</v>
      </c>
      <c r="J345" s="58">
        <f t="shared" si="19"/>
        <v>0</v>
      </c>
      <c r="K345" s="6"/>
      <c r="L345" s="6"/>
    </row>
    <row r="346" spans="2:21" s="27" customFormat="1" x14ac:dyDescent="0.25">
      <c r="B346" s="94" t="s">
        <v>580</v>
      </c>
      <c r="C346" s="95" t="s">
        <v>581</v>
      </c>
      <c r="D346" s="96"/>
      <c r="E346" s="97"/>
      <c r="F346" s="70"/>
      <c r="G346" s="71">
        <f>SUM(G349:G358)</f>
        <v>0</v>
      </c>
      <c r="H346" s="70"/>
      <c r="I346" s="71">
        <f t="shared" ref="I346:J346" si="23">SUM(I349:I358)</f>
        <v>0</v>
      </c>
      <c r="J346" s="72">
        <f t="shared" si="23"/>
        <v>0</v>
      </c>
      <c r="K346" s="6"/>
      <c r="L346" s="6"/>
    </row>
    <row r="347" spans="2:21" s="27" customFormat="1" x14ac:dyDescent="0.25">
      <c r="B347" s="82"/>
      <c r="C347" s="83" t="s">
        <v>559</v>
      </c>
      <c r="D347" s="62"/>
      <c r="E347" s="84"/>
      <c r="F347" s="49"/>
      <c r="G347" s="49">
        <f t="shared" si="17"/>
        <v>0</v>
      </c>
      <c r="H347" s="49"/>
      <c r="I347" s="49">
        <f t="shared" si="18"/>
        <v>0</v>
      </c>
      <c r="J347" s="58">
        <f t="shared" si="19"/>
        <v>0</v>
      </c>
      <c r="K347" s="6"/>
      <c r="L347" s="6"/>
    </row>
    <row r="348" spans="2:21" s="27" customFormat="1" x14ac:dyDescent="0.25">
      <c r="B348" s="82" t="s">
        <v>582</v>
      </c>
      <c r="C348" s="83" t="s">
        <v>583</v>
      </c>
      <c r="D348" s="62"/>
      <c r="E348" s="84"/>
      <c r="F348" s="49"/>
      <c r="G348" s="49">
        <f t="shared" si="17"/>
        <v>0</v>
      </c>
      <c r="H348" s="49"/>
      <c r="I348" s="49">
        <f t="shared" si="18"/>
        <v>0</v>
      </c>
      <c r="J348" s="58">
        <f t="shared" si="19"/>
        <v>0</v>
      </c>
      <c r="K348" s="6"/>
      <c r="L348" s="6"/>
    </row>
    <row r="349" spans="2:21" s="27" customFormat="1" x14ac:dyDescent="0.25">
      <c r="B349" s="82" t="s">
        <v>584</v>
      </c>
      <c r="C349" s="89" t="s">
        <v>585</v>
      </c>
      <c r="D349" s="62" t="s">
        <v>27</v>
      </c>
      <c r="E349" s="84">
        <f>1.2*(57+74.5+67+39+84.5+73+88.7+57+65+66+14.3+17.6)</f>
        <v>844.32</v>
      </c>
      <c r="F349" s="49"/>
      <c r="G349" s="49">
        <f t="shared" si="17"/>
        <v>0</v>
      </c>
      <c r="H349" s="49"/>
      <c r="I349" s="49">
        <f t="shared" si="18"/>
        <v>0</v>
      </c>
      <c r="J349" s="58">
        <f t="shared" si="19"/>
        <v>0</v>
      </c>
      <c r="K349" s="6"/>
      <c r="L349" s="6"/>
      <c r="U349" s="39"/>
    </row>
    <row r="350" spans="2:21" s="27" customFormat="1" x14ac:dyDescent="0.25">
      <c r="B350" s="82" t="s">
        <v>586</v>
      </c>
      <c r="C350" s="89" t="s">
        <v>587</v>
      </c>
      <c r="D350" s="62" t="s">
        <v>27</v>
      </c>
      <c r="E350" s="84">
        <f>1.2*(6+6+8+47+35+6+4.5+23.5+28.5+26.5+23.1+71.6+25+16+4.7+6.6+16+4.7+6.6)</f>
        <v>438.36</v>
      </c>
      <c r="F350" s="49"/>
      <c r="G350" s="49">
        <f t="shared" si="17"/>
        <v>0</v>
      </c>
      <c r="H350" s="49"/>
      <c r="I350" s="49">
        <f t="shared" si="18"/>
        <v>0</v>
      </c>
      <c r="J350" s="58">
        <f t="shared" si="19"/>
        <v>0</v>
      </c>
      <c r="K350" s="6"/>
      <c r="L350" s="6"/>
      <c r="U350" s="39"/>
    </row>
    <row r="351" spans="2:21" s="27" customFormat="1" x14ac:dyDescent="0.25">
      <c r="B351" s="82" t="s">
        <v>588</v>
      </c>
      <c r="C351" s="89" t="s">
        <v>589</v>
      </c>
      <c r="D351" s="62" t="s">
        <v>27</v>
      </c>
      <c r="E351" s="84">
        <f>1.2*(82.5+109.5+95+55+116.5+108+139.2+81.5+88.5+70.5+28.6+19)</f>
        <v>1192.56</v>
      </c>
      <c r="F351" s="49"/>
      <c r="G351" s="49">
        <f t="shared" si="17"/>
        <v>0</v>
      </c>
      <c r="H351" s="49"/>
      <c r="I351" s="49">
        <f t="shared" si="18"/>
        <v>0</v>
      </c>
      <c r="J351" s="58">
        <f t="shared" si="19"/>
        <v>0</v>
      </c>
      <c r="K351" s="6"/>
      <c r="L351" s="6"/>
      <c r="U351" s="39"/>
    </row>
    <row r="352" spans="2:21" s="27" customFormat="1" x14ac:dyDescent="0.25">
      <c r="B352" s="82" t="s">
        <v>590</v>
      </c>
      <c r="C352" s="89" t="s">
        <v>591</v>
      </c>
      <c r="D352" s="62" t="s">
        <v>27</v>
      </c>
      <c r="E352" s="84">
        <f>1.2*(53+31+26+24+30+27+53.5+38.5+14.5+50.5+13.9+62.2+37+4.7+6.6+4.7+6.6)</f>
        <v>580.43999999999994</v>
      </c>
      <c r="F352" s="49"/>
      <c r="G352" s="49">
        <f t="shared" si="17"/>
        <v>0</v>
      </c>
      <c r="H352" s="49"/>
      <c r="I352" s="49">
        <f t="shared" si="18"/>
        <v>0</v>
      </c>
      <c r="J352" s="58">
        <f t="shared" si="19"/>
        <v>0</v>
      </c>
      <c r="K352" s="6"/>
      <c r="L352" s="6"/>
      <c r="U352" s="39"/>
    </row>
    <row r="353" spans="2:21" s="27" customFormat="1" x14ac:dyDescent="0.25">
      <c r="B353" s="82" t="s">
        <v>592</v>
      </c>
      <c r="C353" s="89" t="s">
        <v>593</v>
      </c>
      <c r="D353" s="62" t="s">
        <v>27</v>
      </c>
      <c r="E353" s="84">
        <f>1.2*(34.5+94+63+31+95+59+94+21+91+22+1.5+17.9+35+16+16)</f>
        <v>829.07999999999993</v>
      </c>
      <c r="F353" s="49"/>
      <c r="G353" s="49">
        <f t="shared" si="17"/>
        <v>0</v>
      </c>
      <c r="H353" s="49"/>
      <c r="I353" s="49">
        <f t="shared" si="18"/>
        <v>0</v>
      </c>
      <c r="J353" s="58">
        <f t="shared" si="19"/>
        <v>0</v>
      </c>
      <c r="K353" s="6"/>
      <c r="L353" s="6"/>
      <c r="U353" s="39"/>
    </row>
    <row r="354" spans="2:21" s="27" customFormat="1" x14ac:dyDescent="0.25">
      <c r="B354" s="82" t="s">
        <v>594</v>
      </c>
      <c r="C354" s="89" t="s">
        <v>595</v>
      </c>
      <c r="D354" s="62" t="s">
        <v>27</v>
      </c>
      <c r="E354" s="84">
        <f>1.2*(29.5+77+10+23+90+10+63+35+82+44+7.7)</f>
        <v>565.43999999999994</v>
      </c>
      <c r="F354" s="49"/>
      <c r="G354" s="49">
        <f t="shared" si="17"/>
        <v>0</v>
      </c>
      <c r="H354" s="49"/>
      <c r="I354" s="49">
        <f t="shared" si="18"/>
        <v>0</v>
      </c>
      <c r="J354" s="58">
        <f t="shared" si="19"/>
        <v>0</v>
      </c>
      <c r="K354" s="6"/>
      <c r="L354" s="6"/>
      <c r="U354" s="39"/>
    </row>
    <row r="355" spans="2:21" s="27" customFormat="1" x14ac:dyDescent="0.25">
      <c r="B355" s="82" t="s">
        <v>596</v>
      </c>
      <c r="C355" s="89" t="s">
        <v>597</v>
      </c>
      <c r="D355" s="62" t="s">
        <v>27</v>
      </c>
      <c r="E355" s="84">
        <f>1.2*(33+81+84+88.5+82+84+36+77+34+14.3+9.9+37)</f>
        <v>792.83999999999992</v>
      </c>
      <c r="F355" s="49"/>
      <c r="G355" s="49">
        <f t="shared" si="17"/>
        <v>0</v>
      </c>
      <c r="H355" s="49"/>
      <c r="I355" s="49">
        <f t="shared" si="18"/>
        <v>0</v>
      </c>
      <c r="J355" s="58">
        <f t="shared" si="19"/>
        <v>0</v>
      </c>
      <c r="K355" s="6"/>
      <c r="L355" s="6"/>
      <c r="U355" s="39"/>
    </row>
    <row r="356" spans="2:21" s="27" customFormat="1" x14ac:dyDescent="0.25">
      <c r="B356" s="82" t="s">
        <v>598</v>
      </c>
      <c r="C356" s="83" t="s">
        <v>599</v>
      </c>
      <c r="D356" s="62" t="s">
        <v>52</v>
      </c>
      <c r="E356" s="84">
        <f>1.2*(3+3+4+2+3+4+4+3+3+3+6+9)</f>
        <v>56.4</v>
      </c>
      <c r="F356" s="49"/>
      <c r="G356" s="49">
        <f t="shared" si="17"/>
        <v>0</v>
      </c>
      <c r="H356" s="49"/>
      <c r="I356" s="49">
        <f t="shared" si="18"/>
        <v>0</v>
      </c>
      <c r="J356" s="58">
        <f t="shared" si="19"/>
        <v>0</v>
      </c>
      <c r="K356" s="6"/>
      <c r="L356" s="6"/>
      <c r="U356" s="39"/>
    </row>
    <row r="357" spans="2:21" s="27" customFormat="1" x14ac:dyDescent="0.25">
      <c r="B357" s="82" t="s">
        <v>600</v>
      </c>
      <c r="C357" s="83" t="s">
        <v>601</v>
      </c>
      <c r="D357" s="62" t="s">
        <v>52</v>
      </c>
      <c r="E357" s="84">
        <f>2*178</f>
        <v>356</v>
      </c>
      <c r="F357" s="49"/>
      <c r="G357" s="49">
        <f t="shared" si="17"/>
        <v>0</v>
      </c>
      <c r="H357" s="49"/>
      <c r="I357" s="49">
        <f t="shared" si="18"/>
        <v>0</v>
      </c>
      <c r="J357" s="58">
        <f t="shared" si="19"/>
        <v>0</v>
      </c>
      <c r="K357" s="6"/>
      <c r="L357" s="6"/>
      <c r="U357" s="39"/>
    </row>
    <row r="358" spans="2:21" s="27" customFormat="1" x14ac:dyDescent="0.25">
      <c r="B358" s="82" t="s">
        <v>602</v>
      </c>
      <c r="C358" s="83" t="s">
        <v>603</v>
      </c>
      <c r="D358" s="62" t="s">
        <v>547</v>
      </c>
      <c r="E358" s="84">
        <f>1.2*(17.1+32.1+27.9+5.1+34.5+23.3+33.6+15.5+29.7+16.2+7+11.1)</f>
        <v>303.71999999999997</v>
      </c>
      <c r="F358" s="49"/>
      <c r="G358" s="49">
        <f t="shared" si="17"/>
        <v>0</v>
      </c>
      <c r="H358" s="49"/>
      <c r="I358" s="49">
        <f t="shared" si="18"/>
        <v>0</v>
      </c>
      <c r="J358" s="58">
        <f t="shared" si="19"/>
        <v>0</v>
      </c>
      <c r="K358" s="6"/>
      <c r="L358" s="6"/>
      <c r="U358" s="39"/>
    </row>
    <row r="359" spans="2:21" s="27" customFormat="1" x14ac:dyDescent="0.25">
      <c r="B359" s="82"/>
      <c r="C359" s="83"/>
      <c r="D359" s="62"/>
      <c r="E359" s="84"/>
      <c r="F359" s="49"/>
      <c r="G359" s="49">
        <f t="shared" si="17"/>
        <v>0</v>
      </c>
      <c r="H359" s="49"/>
      <c r="I359" s="49">
        <f t="shared" si="18"/>
        <v>0</v>
      </c>
      <c r="J359" s="58">
        <f t="shared" si="19"/>
        <v>0</v>
      </c>
      <c r="K359" s="6"/>
      <c r="L359" s="6"/>
    </row>
    <row r="360" spans="2:21" s="27" customFormat="1" x14ac:dyDescent="0.25">
      <c r="B360" s="94" t="s">
        <v>604</v>
      </c>
      <c r="C360" s="95" t="s">
        <v>605</v>
      </c>
      <c r="D360" s="100"/>
      <c r="E360" s="97"/>
      <c r="F360" s="70"/>
      <c r="G360" s="71">
        <f>SUM(G362:G365)</f>
        <v>0</v>
      </c>
      <c r="H360" s="70"/>
      <c r="I360" s="71">
        <f t="shared" ref="I360:J360" si="24">SUM(I362:I365)</f>
        <v>0</v>
      </c>
      <c r="J360" s="72">
        <f t="shared" si="24"/>
        <v>0</v>
      </c>
      <c r="K360" s="6"/>
      <c r="L360" s="6"/>
    </row>
    <row r="361" spans="2:21" s="27" customFormat="1" x14ac:dyDescent="0.25">
      <c r="B361" s="50"/>
      <c r="C361" s="89" t="s">
        <v>606</v>
      </c>
      <c r="D361" s="90"/>
      <c r="E361" s="84"/>
      <c r="F361" s="49"/>
      <c r="G361" s="49">
        <f t="shared" si="17"/>
        <v>0</v>
      </c>
      <c r="H361" s="49"/>
      <c r="I361" s="49">
        <f t="shared" si="18"/>
        <v>0</v>
      </c>
      <c r="J361" s="58">
        <f t="shared" si="19"/>
        <v>0</v>
      </c>
      <c r="K361" s="6"/>
      <c r="L361" s="6"/>
    </row>
    <row r="362" spans="2:21" s="27" customFormat="1" x14ac:dyDescent="0.25">
      <c r="B362" s="50" t="s">
        <v>607</v>
      </c>
      <c r="C362" s="89" t="s">
        <v>608</v>
      </c>
      <c r="D362" s="90" t="s">
        <v>65</v>
      </c>
      <c r="E362" s="84">
        <v>1</v>
      </c>
      <c r="F362" s="49"/>
      <c r="G362" s="49">
        <f t="shared" si="17"/>
        <v>0</v>
      </c>
      <c r="H362" s="49"/>
      <c r="I362" s="49">
        <f t="shared" si="18"/>
        <v>0</v>
      </c>
      <c r="J362" s="58">
        <f t="shared" si="19"/>
        <v>0</v>
      </c>
      <c r="K362" s="6"/>
      <c r="L362" s="6"/>
      <c r="U362" s="39"/>
    </row>
    <row r="363" spans="2:21" s="27" customFormat="1" x14ac:dyDescent="0.25">
      <c r="B363" s="50" t="s">
        <v>609</v>
      </c>
      <c r="C363" s="89" t="s">
        <v>610</v>
      </c>
      <c r="D363" s="90" t="s">
        <v>65</v>
      </c>
      <c r="E363" s="84">
        <v>2</v>
      </c>
      <c r="F363" s="49"/>
      <c r="G363" s="49">
        <f t="shared" si="17"/>
        <v>0</v>
      </c>
      <c r="H363" s="49"/>
      <c r="I363" s="49">
        <f t="shared" si="18"/>
        <v>0</v>
      </c>
      <c r="J363" s="58">
        <f t="shared" si="19"/>
        <v>0</v>
      </c>
      <c r="K363" s="6"/>
      <c r="L363" s="6"/>
      <c r="U363" s="39"/>
    </row>
    <row r="364" spans="2:21" s="27" customFormat="1" x14ac:dyDescent="0.25">
      <c r="B364" s="50" t="s">
        <v>611</v>
      </c>
      <c r="C364" s="89" t="s">
        <v>612</v>
      </c>
      <c r="D364" s="90" t="s">
        <v>65</v>
      </c>
      <c r="E364" s="84">
        <v>1</v>
      </c>
      <c r="F364" s="49"/>
      <c r="G364" s="49">
        <f t="shared" si="17"/>
        <v>0</v>
      </c>
      <c r="H364" s="49"/>
      <c r="I364" s="49">
        <f t="shared" si="18"/>
        <v>0</v>
      </c>
      <c r="J364" s="58">
        <f t="shared" si="19"/>
        <v>0</v>
      </c>
      <c r="K364" s="6"/>
      <c r="L364" s="6"/>
      <c r="U364" s="39"/>
    </row>
    <row r="365" spans="2:21" s="27" customFormat="1" x14ac:dyDescent="0.25">
      <c r="B365" s="50" t="s">
        <v>613</v>
      </c>
      <c r="C365" s="89" t="s">
        <v>614</v>
      </c>
      <c r="D365" s="90" t="s">
        <v>65</v>
      </c>
      <c r="E365" s="84">
        <v>2</v>
      </c>
      <c r="F365" s="49"/>
      <c r="G365" s="49">
        <f t="shared" si="17"/>
        <v>0</v>
      </c>
      <c r="H365" s="49"/>
      <c r="I365" s="49">
        <f t="shared" si="18"/>
        <v>0</v>
      </c>
      <c r="J365" s="58">
        <f t="shared" si="19"/>
        <v>0</v>
      </c>
      <c r="K365" s="6"/>
      <c r="L365" s="6"/>
      <c r="U365" s="39"/>
    </row>
    <row r="366" spans="2:21" s="27" customFormat="1" x14ac:dyDescent="0.25">
      <c r="B366" s="50"/>
      <c r="C366" s="89"/>
      <c r="D366" s="90"/>
      <c r="E366" s="84"/>
      <c r="F366" s="49"/>
      <c r="G366" s="49">
        <f t="shared" si="17"/>
        <v>0</v>
      </c>
      <c r="H366" s="49"/>
      <c r="I366" s="49">
        <f t="shared" si="18"/>
        <v>0</v>
      </c>
      <c r="J366" s="58">
        <f t="shared" si="19"/>
        <v>0</v>
      </c>
      <c r="K366" s="6"/>
      <c r="L366" s="6"/>
    </row>
    <row r="367" spans="2:21" s="27" customFormat="1" x14ac:dyDescent="0.25">
      <c r="B367" s="94" t="s">
        <v>615</v>
      </c>
      <c r="C367" s="95" t="s">
        <v>616</v>
      </c>
      <c r="D367" s="100"/>
      <c r="E367" s="97"/>
      <c r="F367" s="70"/>
      <c r="G367" s="71">
        <f>SUM(G369:G371)</f>
        <v>0</v>
      </c>
      <c r="H367" s="70"/>
      <c r="I367" s="71">
        <f t="shared" ref="I367:J367" si="25">SUM(I369:I371)</f>
        <v>0</v>
      </c>
      <c r="J367" s="72">
        <f t="shared" si="25"/>
        <v>0</v>
      </c>
      <c r="K367" s="6"/>
      <c r="L367" s="6"/>
    </row>
    <row r="368" spans="2:21" s="27" customFormat="1" x14ac:dyDescent="0.25">
      <c r="B368" s="50"/>
      <c r="C368" s="89" t="s">
        <v>617</v>
      </c>
      <c r="D368" s="90"/>
      <c r="E368" s="84"/>
      <c r="F368" s="49"/>
      <c r="G368" s="49">
        <f t="shared" si="17"/>
        <v>0</v>
      </c>
      <c r="H368" s="49"/>
      <c r="I368" s="49">
        <f t="shared" si="18"/>
        <v>0</v>
      </c>
      <c r="J368" s="58">
        <f t="shared" si="19"/>
        <v>0</v>
      </c>
      <c r="K368" s="6"/>
      <c r="L368" s="6"/>
    </row>
    <row r="369" spans="2:14" s="27" customFormat="1" ht="56.25" x14ac:dyDescent="0.25">
      <c r="B369" s="50" t="s">
        <v>618</v>
      </c>
      <c r="C369" s="126" t="s">
        <v>669</v>
      </c>
      <c r="D369" s="90"/>
      <c r="E369" s="84"/>
      <c r="F369" s="49"/>
      <c r="G369" s="49">
        <f t="shared" si="17"/>
        <v>0</v>
      </c>
      <c r="H369" s="49"/>
      <c r="I369" s="49">
        <f t="shared" si="18"/>
        <v>0</v>
      </c>
      <c r="J369" s="58">
        <f t="shared" si="19"/>
        <v>0</v>
      </c>
      <c r="K369" s="6"/>
      <c r="L369" s="6"/>
    </row>
    <row r="370" spans="2:14" s="27" customFormat="1" x14ac:dyDescent="0.25">
      <c r="B370" s="50" t="s">
        <v>619</v>
      </c>
      <c r="C370" s="89" t="s">
        <v>620</v>
      </c>
      <c r="D370" s="90" t="s">
        <v>65</v>
      </c>
      <c r="E370" s="84">
        <v>17</v>
      </c>
      <c r="F370" s="49"/>
      <c r="G370" s="49">
        <f t="shared" si="17"/>
        <v>0</v>
      </c>
      <c r="H370" s="49"/>
      <c r="I370" s="49">
        <f t="shared" si="18"/>
        <v>0</v>
      </c>
      <c r="J370" s="58">
        <f t="shared" si="19"/>
        <v>0</v>
      </c>
      <c r="K370" s="6"/>
      <c r="L370" s="6"/>
    </row>
    <row r="371" spans="2:14" s="27" customFormat="1" x14ac:dyDescent="0.25">
      <c r="B371" s="50" t="s">
        <v>621</v>
      </c>
      <c r="C371" s="89" t="s">
        <v>622</v>
      </c>
      <c r="D371" s="90" t="s">
        <v>65</v>
      </c>
      <c r="E371" s="84">
        <v>178</v>
      </c>
      <c r="F371" s="49"/>
      <c r="G371" s="49">
        <f t="shared" si="17"/>
        <v>0</v>
      </c>
      <c r="H371" s="49"/>
      <c r="I371" s="49">
        <f t="shared" si="18"/>
        <v>0</v>
      </c>
      <c r="J371" s="58">
        <f t="shared" si="19"/>
        <v>0</v>
      </c>
      <c r="K371" s="6"/>
      <c r="L371" s="6"/>
    </row>
    <row r="372" spans="2:14" s="27" customFormat="1" x14ac:dyDescent="0.25">
      <c r="B372" s="50"/>
      <c r="C372" s="89"/>
      <c r="D372" s="90"/>
      <c r="E372" s="101"/>
      <c r="F372" s="49"/>
      <c r="G372" s="49"/>
      <c r="H372" s="49"/>
      <c r="I372" s="49"/>
      <c r="J372" s="58"/>
      <c r="K372" s="6"/>
      <c r="L372" s="6"/>
    </row>
    <row r="373" spans="2:14" s="27" customFormat="1" x14ac:dyDescent="0.25">
      <c r="B373" s="102"/>
      <c r="C373" s="103"/>
      <c r="D373" s="104"/>
      <c r="E373" s="84"/>
      <c r="F373" s="105"/>
      <c r="G373" s="49"/>
      <c r="H373" s="105"/>
      <c r="I373" s="49"/>
      <c r="J373" s="58"/>
      <c r="K373" s="6"/>
      <c r="L373" s="6"/>
    </row>
    <row r="374" spans="2:14" s="27" customFormat="1" x14ac:dyDescent="0.25">
      <c r="B374" s="44" t="s">
        <v>623</v>
      </c>
      <c r="C374" s="45" t="s">
        <v>624</v>
      </c>
      <c r="D374" s="66"/>
      <c r="E374" s="47"/>
      <c r="F374" s="47"/>
      <c r="G374" s="47">
        <f>SUM(G376:G387)</f>
        <v>0</v>
      </c>
      <c r="H374" s="47"/>
      <c r="I374" s="47">
        <f>SUM(I376:I387)</f>
        <v>0</v>
      </c>
      <c r="J374" s="48">
        <f>SUM(J376:J387)</f>
        <v>0</v>
      </c>
      <c r="K374" s="6"/>
      <c r="L374" s="6"/>
    </row>
    <row r="375" spans="2:14" s="27" customFormat="1" x14ac:dyDescent="0.25">
      <c r="B375" s="102"/>
      <c r="C375" s="103"/>
      <c r="D375" s="104"/>
      <c r="E375" s="84"/>
      <c r="F375" s="105"/>
      <c r="G375" s="49">
        <f t="shared" ref="G375:G387" si="26">F375*E375</f>
        <v>0</v>
      </c>
      <c r="H375" s="49"/>
      <c r="I375" s="49">
        <f t="shared" ref="I375:I387" si="27">H375*E375</f>
        <v>0</v>
      </c>
      <c r="J375" s="58">
        <f t="shared" ref="J375:J387" si="28">I375+G375</f>
        <v>0</v>
      </c>
      <c r="K375" s="6"/>
      <c r="L375" s="6"/>
    </row>
    <row r="376" spans="2:14" s="27" customFormat="1" ht="22.5" x14ac:dyDescent="0.25">
      <c r="B376" s="82" t="s">
        <v>625</v>
      </c>
      <c r="C376" s="83" t="s">
        <v>626</v>
      </c>
      <c r="D376" s="62" t="s">
        <v>627</v>
      </c>
      <c r="E376" s="84">
        <v>1</v>
      </c>
      <c r="F376" s="105"/>
      <c r="G376" s="49">
        <f t="shared" si="26"/>
        <v>0</v>
      </c>
      <c r="H376" s="49"/>
      <c r="I376" s="49">
        <f t="shared" si="27"/>
        <v>0</v>
      </c>
      <c r="J376" s="58">
        <f t="shared" si="28"/>
        <v>0</v>
      </c>
      <c r="K376" s="6"/>
      <c r="L376" s="6"/>
      <c r="N376" s="6"/>
    </row>
    <row r="377" spans="2:14" s="27" customFormat="1" ht="22.5" x14ac:dyDescent="0.25">
      <c r="B377" s="82" t="s">
        <v>628</v>
      </c>
      <c r="C377" s="83" t="s">
        <v>629</v>
      </c>
      <c r="D377" s="62" t="s">
        <v>627</v>
      </c>
      <c r="E377" s="84">
        <v>1</v>
      </c>
      <c r="F377" s="105"/>
      <c r="G377" s="49"/>
      <c r="H377" s="49"/>
      <c r="I377" s="49"/>
      <c r="J377" s="58"/>
      <c r="K377" s="6"/>
      <c r="L377" s="6"/>
      <c r="N377" s="6"/>
    </row>
    <row r="378" spans="2:14" s="27" customFormat="1" ht="18" customHeight="1" x14ac:dyDescent="0.25">
      <c r="B378" s="82" t="s">
        <v>630</v>
      </c>
      <c r="C378" s="83" t="s">
        <v>631</v>
      </c>
      <c r="D378" s="62" t="s">
        <v>627</v>
      </c>
      <c r="E378" s="84">
        <v>1</v>
      </c>
      <c r="F378" s="105"/>
      <c r="G378" s="49">
        <f t="shared" si="26"/>
        <v>0</v>
      </c>
      <c r="H378" s="49"/>
      <c r="I378" s="49">
        <f t="shared" si="27"/>
        <v>0</v>
      </c>
      <c r="J378" s="58">
        <f t="shared" si="28"/>
        <v>0</v>
      </c>
      <c r="K378" s="6"/>
      <c r="L378" s="6"/>
      <c r="N378" s="6"/>
    </row>
    <row r="379" spans="2:14" s="27" customFormat="1" ht="22.5" x14ac:dyDescent="0.25">
      <c r="B379" s="82" t="s">
        <v>632</v>
      </c>
      <c r="C379" s="83" t="s">
        <v>633</v>
      </c>
      <c r="D379" s="62" t="s">
        <v>627</v>
      </c>
      <c r="E379" s="84">
        <v>1</v>
      </c>
      <c r="F379" s="105"/>
      <c r="G379" s="49"/>
      <c r="H379" s="49"/>
      <c r="I379" s="49"/>
      <c r="J379" s="58"/>
      <c r="K379" s="6"/>
      <c r="L379" s="6"/>
      <c r="N379" s="6"/>
    </row>
    <row r="380" spans="2:14" s="27" customFormat="1" ht="17.25" customHeight="1" x14ac:dyDescent="0.25">
      <c r="B380" s="82" t="s">
        <v>634</v>
      </c>
      <c r="C380" s="83" t="s">
        <v>635</v>
      </c>
      <c r="D380" s="62" t="s">
        <v>627</v>
      </c>
      <c r="E380" s="84">
        <v>1</v>
      </c>
      <c r="F380" s="105"/>
      <c r="G380" s="49">
        <f t="shared" si="26"/>
        <v>0</v>
      </c>
      <c r="H380" s="49"/>
      <c r="I380" s="49">
        <f t="shared" si="27"/>
        <v>0</v>
      </c>
      <c r="J380" s="58">
        <f t="shared" si="28"/>
        <v>0</v>
      </c>
      <c r="K380" s="6"/>
      <c r="L380" s="6"/>
      <c r="N380" s="6"/>
    </row>
    <row r="381" spans="2:14" s="27" customFormat="1" ht="21" customHeight="1" x14ac:dyDescent="0.25">
      <c r="B381" s="82" t="s">
        <v>636</v>
      </c>
      <c r="C381" s="83" t="s">
        <v>637</v>
      </c>
      <c r="D381" s="62" t="s">
        <v>627</v>
      </c>
      <c r="E381" s="84">
        <v>1</v>
      </c>
      <c r="F381" s="105"/>
      <c r="G381" s="49">
        <f t="shared" si="26"/>
        <v>0</v>
      </c>
      <c r="H381" s="49"/>
      <c r="I381" s="49">
        <f t="shared" si="27"/>
        <v>0</v>
      </c>
      <c r="J381" s="58">
        <f t="shared" si="28"/>
        <v>0</v>
      </c>
      <c r="K381" s="6"/>
      <c r="L381" s="6"/>
      <c r="N381" s="6"/>
    </row>
    <row r="382" spans="2:14" s="27" customFormat="1" ht="22.5" x14ac:dyDescent="0.25">
      <c r="B382" s="82" t="s">
        <v>638</v>
      </c>
      <c r="C382" s="83" t="s">
        <v>639</v>
      </c>
      <c r="D382" s="62" t="s">
        <v>627</v>
      </c>
      <c r="E382" s="84">
        <v>1</v>
      </c>
      <c r="F382" s="105"/>
      <c r="G382" s="49">
        <f t="shared" si="26"/>
        <v>0</v>
      </c>
      <c r="H382" s="49"/>
      <c r="I382" s="49">
        <f t="shared" si="27"/>
        <v>0</v>
      </c>
      <c r="J382" s="58">
        <f t="shared" si="28"/>
        <v>0</v>
      </c>
      <c r="K382" s="6"/>
      <c r="L382" s="6"/>
      <c r="N382" s="6"/>
    </row>
    <row r="383" spans="2:14" s="27" customFormat="1" ht="33.75" x14ac:dyDescent="0.25">
      <c r="B383" s="82" t="s">
        <v>640</v>
      </c>
      <c r="C383" s="106" t="s">
        <v>641</v>
      </c>
      <c r="D383" s="107" t="s">
        <v>642</v>
      </c>
      <c r="E383" s="108">
        <v>24</v>
      </c>
      <c r="F383" s="105"/>
      <c r="G383" s="49"/>
      <c r="H383" s="49"/>
      <c r="I383" s="49">
        <f t="shared" si="27"/>
        <v>0</v>
      </c>
      <c r="J383" s="58">
        <f t="shared" si="28"/>
        <v>0</v>
      </c>
      <c r="K383" s="6"/>
      <c r="L383" s="6"/>
      <c r="N383" s="6"/>
    </row>
    <row r="384" spans="2:14" s="27" customFormat="1" ht="22.5" x14ac:dyDescent="0.25">
      <c r="B384" s="82" t="s">
        <v>643</v>
      </c>
      <c r="C384" s="64" t="s">
        <v>644</v>
      </c>
      <c r="D384" s="56" t="s">
        <v>627</v>
      </c>
      <c r="E384" s="84">
        <v>1</v>
      </c>
      <c r="F384" s="105"/>
      <c r="G384" s="49"/>
      <c r="H384" s="49"/>
      <c r="I384" s="49"/>
      <c r="J384" s="58"/>
      <c r="K384" s="6"/>
      <c r="L384" s="6"/>
      <c r="N384" s="6"/>
    </row>
    <row r="385" spans="2:14" s="27" customFormat="1" ht="45" x14ac:dyDescent="0.25">
      <c r="B385" s="82" t="s">
        <v>645</v>
      </c>
      <c r="C385" s="83" t="s">
        <v>646</v>
      </c>
      <c r="D385" s="56" t="s">
        <v>627</v>
      </c>
      <c r="E385" s="84">
        <v>1</v>
      </c>
      <c r="F385" s="105"/>
      <c r="G385" s="49"/>
      <c r="H385" s="49"/>
      <c r="I385" s="49"/>
      <c r="J385" s="58"/>
      <c r="K385" s="6"/>
      <c r="L385" s="6"/>
      <c r="N385" s="6"/>
    </row>
    <row r="386" spans="2:14" s="27" customFormat="1" ht="78.75" x14ac:dyDescent="0.25">
      <c r="B386" s="82" t="s">
        <v>647</v>
      </c>
      <c r="C386" s="83" t="s">
        <v>648</v>
      </c>
      <c r="D386" s="56" t="s">
        <v>627</v>
      </c>
      <c r="E386" s="84">
        <v>1</v>
      </c>
      <c r="F386" s="105"/>
      <c r="G386" s="49"/>
      <c r="H386" s="49"/>
      <c r="I386" s="49"/>
      <c r="J386" s="58"/>
      <c r="K386" s="6"/>
      <c r="L386" s="6"/>
      <c r="N386" s="6"/>
    </row>
    <row r="387" spans="2:14" s="27" customFormat="1" x14ac:dyDescent="0.25">
      <c r="B387" s="109"/>
      <c r="C387" s="110"/>
      <c r="D387" s="111"/>
      <c r="E387" s="112"/>
      <c r="F387" s="113"/>
      <c r="G387" s="114">
        <f t="shared" si="26"/>
        <v>0</v>
      </c>
      <c r="H387" s="114"/>
      <c r="I387" s="114">
        <f t="shared" si="27"/>
        <v>0</v>
      </c>
      <c r="J387" s="115">
        <f t="shared" si="28"/>
        <v>0</v>
      </c>
      <c r="K387" s="6"/>
      <c r="L387" s="6"/>
      <c r="N387" s="6"/>
    </row>
    <row r="390" spans="2:14" x14ac:dyDescent="0.25">
      <c r="C390" s="117"/>
    </row>
  </sheetData>
  <autoFilter ref="B10:J387" xr:uid="{E1E94436-8CF4-4025-AA82-B4E2E88D37D5}"/>
  <mergeCells count="3">
    <mergeCell ref="C2:C4"/>
    <mergeCell ref="F2:H2"/>
    <mergeCell ref="F3:H3"/>
  </mergeCells>
  <phoneticPr fontId="17" type="noConversion"/>
  <pageMargins left="0.51181102362204722" right="0.51181102362204722" top="0.78740157480314965" bottom="0.78740157480314965" header="0.31496062992125984" footer="0.31496062992125984"/>
  <pageSetup paperSize="9" scale="92" fitToHeight="0" orientation="landscape" r:id="rId1"/>
  <headerFooter>
    <oddFooter>&amp;C&amp;P de &amp;N</oddFooter>
  </headerFooter>
  <rowBreaks count="2" manualBreakCount="2">
    <brk id="354" max="9" man="1"/>
    <brk id="38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AR GHP</vt:lpstr>
      <vt:lpstr>'AR GHP'!Area_de_impressao</vt:lpstr>
      <vt:lpstr>'AR GHP'!Titulos_de_impressao</vt:lpstr>
    </vt:vector>
  </TitlesOfParts>
  <Company>SERVICO NACIONAL DE APRENDIZAGEM COMERCIAL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Mariangela Aparecida Fatima Galdino de Olivei</dc:creator>
  <cp:lastModifiedBy>Marcos Antonio Alves de Souza</cp:lastModifiedBy>
  <cp:lastPrinted>2025-04-16T14:11:43Z</cp:lastPrinted>
  <dcterms:created xsi:type="dcterms:W3CDTF">2025-04-15T20:35:03Z</dcterms:created>
  <dcterms:modified xsi:type="dcterms:W3CDTF">2025-10-09T19:26:59Z</dcterms:modified>
</cp:coreProperties>
</file>